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694" documentId="120_S{2AC9BD13-BADA-5192-A53E-5A8FF88502F6}" xr6:coauthVersionLast="47" xr6:coauthVersionMax="47" xr10:uidLastSave="{BDA40E75-5077-41AD-9BD1-E3A1CE8DA4E8}"/>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2" l="1"/>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G2" i="4"/>
  <c r="B4" i="2"/>
  <c r="G4" i="2"/>
  <c r="I4" i="2"/>
  <c r="J4" i="2"/>
  <c r="L4" i="2"/>
  <c r="B5" i="2"/>
  <c r="G5" i="2"/>
  <c r="I5" i="2"/>
  <c r="J5" i="2"/>
  <c r="L5" i="2"/>
  <c r="B6" i="2"/>
  <c r="G6" i="2"/>
  <c r="I6" i="2"/>
  <c r="J6" i="2"/>
  <c r="L6" i="2"/>
  <c r="B7" i="2"/>
  <c r="G7" i="2"/>
  <c r="I7" i="2"/>
  <c r="J7" i="2"/>
  <c r="L7" i="2"/>
  <c r="B8" i="2"/>
  <c r="G8" i="2"/>
  <c r="I8" i="2"/>
  <c r="J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<sst xmlns="http://schemas.openxmlformats.org/spreadsheetml/2006/main" count="180310" uniqueCount="39142">
  <si>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</si>
  <si>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</si>
  <si>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</si>
  <si>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</si>
  <si>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</si>
  <si>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</si>
  <si>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</si>
  <si>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</si>
  <si>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</si>
  <si>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</si>
  <si>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</si>
  <si>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</si>
  <si>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</si>
  <si>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</si>
  <si>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</si>
  <si>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</si>
  <si>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</si>
  <si>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</si>
  <si>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</si>
  <si>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</si>
  <si>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</si>
  <si>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</si>
  <si>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</si>
  <si>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</si>
  <si>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</si>
  <si>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</si>
  <si>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</si>
  <si>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</si>
  <si>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</si>
  <si>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</si>
  <si>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</si>
  <si>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</si>
  <si>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</si>
  <si>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</si>
  <si>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</si>
  <si>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</si>
  <si>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</si>
  <si>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</si>
  <si>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</si>
  <si>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</si>
  <si>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</si>
  <si>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</si>
  <si>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</si>
  <si>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</si>
  <si>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</si>
  <si>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</si>
  <si>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</si>
  <si>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</si>
  <si>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</si>
  <si>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</si>
  <si>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</si>
  <si>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</si>
  <si>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</si>
  <si>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</si>
  <si>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</si>
  <si>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</si>
  <si>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</si>
  <si>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</si>
  <si>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</si>
  <si>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</si>
  <si>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</si>
  <si>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</si>
  <si>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</si>
  <si>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</si>
  <si>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</si>
  <si>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</si>
  <si>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</si>
  <si>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</si>
  <si>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</si>
  <si>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</si>
  <si>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</si>
  <si>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</si>
  <si>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</si>
  <si>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</si>
  <si>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</si>
  <si>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</si>
  <si>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</si>
  <si>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</si>
  <si>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</si>
  <si>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</si>
  <si>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</si>
  <si>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</si>
  <si>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</si>
  <si>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</si>
  <si>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</si>
  <si>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</si>
  <si>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</si>
  <si>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</si>
  <si>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</si>
  <si>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</si>
  <si>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</si>
  <si>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</si>
  <si>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</si>
  <si>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</si>
  <si>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</si>
  <si>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</si>
  <si>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</si>
  <si>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</si>
  <si>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</si>
  <si>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</si>
  <si>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</si>
  <si>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</si>
  <si>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</si>
  <si>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</si>
  <si>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</si>
  <si>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</si>
  <si>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</si>
  <si>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</si>
  <si>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</si>
  <si>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</si>
  <si>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</si>
  <si>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</si>
  <si>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</si>
  <si>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</si>
  <si>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</si>
  <si>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</si>
  <si>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</si>
  <si>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</si>
  <si>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</si>
  <si>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</si>
  <si>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</si>
  <si>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</si>
  <si>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</si>
  <si>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</si>
  <si>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</si>
  <si>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</si>
  <si>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</si>
  <si>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</si>
  <si>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</si>
  <si>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</si>
  <si>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</si>
  <si>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</si>
  <si>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</si>
  <si>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</si>
  <si>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</si>
  <si>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</si>
  <si>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</si>
  <si>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</si>
  <si>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</si>
  <si>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</si>
  <si>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</si>
  <si>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</si>
  <si>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</si>
  <si>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</si>
  <si>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</si>
  <si>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</si>
  <si>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</si>
  <si>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</si>
  <si>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</si>
  <si>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</si>
  <si>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</si>
  <si>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</si>
  <si>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</si>
  <si>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</si>
  <si>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</si>
  <si>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</si>
  <si>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</si>
  <si>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</si>
  <si>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</si>
  <si>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</si>
  <si>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</si>
  <si>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</si>
  <si>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</si>
  <si>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</si>
  <si>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</si>
  <si>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</si>
  <si>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</si>
  <si>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</si>
  <si>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</si>
  <si>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</si>
  <si>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</si>
  <si>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</si>
  <si>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</si>
  <si>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</si>
  <si>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</si>
  <si>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</si>
  <si>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</si>
  <si>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</si>
  <si>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</si>
  <si>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</si>
  <si>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</si>
  <si>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</si>
  <si>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</si>
  <si>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</si>
  <si>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</si>
  <si>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</si>
  <si>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</si>
  <si>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</si>
  <si>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</si>
  <si>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</si>
  <si>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</si>
  <si>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</si>
  <si>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</si>
  <si>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</si>
  <si>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</si>
  <si>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</si>
  <si>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</si>
  <si>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</si>
  <si>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</si>
  <si>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</si>
  <si>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</si>
  <si>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</si>
  <si>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</si>
  <si>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</si>
  <si>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</si>
  <si>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</si>
  <si>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</si>
  <si>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</si>
  <si>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</si>
  <si>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</si>
  <si>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</si>
  <si>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</si>
  <si>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</si>
  <si>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</si>
  <si>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</si>
  <si>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</si>
  <si>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</si>
  <si>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</si>
  <si>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</si>
  <si>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</si>
  <si>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</si>
  <si>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</si>
  <si>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</si>
  <si>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</si>
  <si>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</si>
  <si>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</si>
  <si>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</si>
  <si>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</si>
  <si>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</si>
  <si>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</si>
  <si>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</si>
  <si>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</si>
  <si>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</si>
  <si>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</si>
  <si>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</si>
  <si>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</si>
  <si>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</si>
  <si>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</si>
  <si>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</si>
  <si>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</si>
  <si>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</si>
  <si>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</si>
  <si>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</si>
  <si>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</si>
  <si>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</si>
  <si>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</si>
  <si>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</si>
  <si>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</si>
  <si>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</si>
  <si>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</si>
  <si>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</si>
  <si>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</si>
  <si>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</si>
  <si>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</si>
  <si>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</si>
  <si>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</si>
  <si>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</si>
  <si>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</si>
  <si>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</si>
  <si>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</si>
  <si>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</si>
  <si>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</si>
  <si>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</si>
  <si>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</si>
  <si>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</si>
  <si>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</si>
  <si>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</si>
  <si>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</si>
  <si>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</si>
  <si>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</si>
  <si>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</si>
  <si>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</si>
  <si>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</si>
  <si>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</si>
  <si>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</si>
  <si>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</si>
  <si>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</si>
  <si>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</si>
  <si>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</si>
  <si>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</si>
  <si>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</si>
  <si>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</si>
  <si>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</si>
  <si>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</si>
  <si>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</si>
  <si>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</si>
  <si>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</si>
  <si>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</si>
  <si>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</si>
  <si>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</si>
  <si>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</si>
  <si>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</si>
  <si>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</si>
  <si>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</si>
  <si>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</si>
  <si>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</si>
  <si>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</si>
  <si>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</si>
  <si>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</si>
  <si>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</si>
  <si>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</si>
  <si>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</si>
  <si>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</si>
  <si>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</si>
  <si>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</si>
  <si>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</si>
  <si>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</si>
  <si>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</si>
  <si>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</si>
  <si>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</si>
  <si>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</si>
  <si>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</si>
  <si>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</si>
  <si>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</si>
  <si>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</si>
  <si>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</si>
  <si>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</si>
  <si>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</si>
  <si>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</si>
  <si>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</si>
  <si>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</si>
  <si>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</si>
  <si>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</si>
  <si>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</si>
  <si>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</si>
  <si>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</si>
  <si>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</si>
  <si>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</si>
  <si>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</si>
  <si>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</si>
  <si>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</si>
  <si>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</si>
  <si>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</si>
  <si>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</si>
  <si>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</si>
  <si>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</si>
  <si>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</si>
  <si>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</si>
  <si>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</si>
  <si>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</si>
  <si>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</si>
  <si>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</si>
  <si>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</si>
  <si>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</si>
  <si>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</si>
  <si>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</si>
  <si>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</si>
  <si>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</si>
  <si>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</si>
  <si>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</si>
  <si>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</si>
  <si>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</si>
  <si>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</si>
  <si>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</si>
  <si>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</si>
  <si>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</si>
  <si>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</si>
  <si>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</si>
  <si>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</si>
  <si>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</si>
  <si>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</si>
  <si>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</si>
  <si>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</si>
  <si>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</si>
  <si>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</si>
  <si>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</si>
  <si>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</si>
  <si>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</si>
  <si>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</si>
  <si>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</si>
  <si>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</si>
  <si>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</si>
  <si>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</si>
  <si>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</si>
  <si>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</si>
  <si>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</si>
  <si>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</si>
  <si>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</si>
  <si>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</si>
  <si>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</si>
  <si>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</si>
  <si>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</si>
  <si>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</si>
  <si>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</si>
  <si>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</si>
  <si>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</si>
  <si>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</si>
  <si>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</si>
  <si>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</si>
  <si>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</si>
  <si>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</si>
  <si>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</si>
  <si>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</si>
  <si>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</si>
  <si>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</si>
  <si>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</si>
  <si>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</si>
  <si>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</si>
  <si>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</si>
  <si>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</si>
  <si>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</si>
  <si>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</si>
  <si>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</si>
  <si>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</si>
  <si>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</si>
  <si>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</si>
  <si>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</si>
  <si>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</si>
  <si>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</si>
  <si>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</si>
  <si>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</si>
  <si>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</si>
  <si>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</si>
  <si>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</si>
  <si>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</si>
  <si>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</si>
  <si>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</si>
  <si>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</si>
  <si>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</si>
  <si>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</si>
  <si>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</si>
  <si>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</si>
  <si>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</si>
  <si>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</si>
  <si>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</si>
  <si>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</si>
  <si>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</si>
  <si>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</si>
  <si>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</si>
  <si>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</si>
  <si>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</si>
  <si>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</si>
  <si>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</si>
  <si>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</si>
  <si>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</si>
  <si>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</si>
  <si>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</si>
  <si>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</si>
  <si>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</si>
  <si>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</si>
  <si>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</si>
  <si>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</si>
  <si>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</si>
  <si>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</si>
  <si>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</si>
  <si>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</si>
  <si>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</si>
  <si>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</si>
  <si>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</si>
  <si>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</si>
  <si>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</si>
  <si>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</si>
  <si>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</si>
  <si>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</si>
  <si>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</si>
  <si>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</si>
  <si>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</si>
  <si>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</si>
  <si>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</si>
  <si>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</si>
  <si>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</si>
  <si>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</si>
  <si>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</si>
  <si>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</si>
  <si>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</si>
  <si>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</si>
  <si>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</si>
  <si>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</si>
  <si>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</si>
  <si>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</si>
  <si>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</si>
  <si>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</si>
  <si>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</si>
  <si>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</si>
  <si>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</si>
  <si>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</si>
  <si>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</si>
  <si>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</si>
  <si>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</si>
  <si>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</si>
  <si>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</si>
  <si>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</si>
  <si>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</si>
  <si>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</si>
  <si>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</si>
  <si>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</si>
  <si>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</si>
  <si>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</si>
  <si>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</si>
  <si>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</si>
  <si>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</si>
  <si>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</si>
  <si>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</si>
  <si>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</si>
  <si>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</si>
  <si>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</si>
  <si>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</si>
  <si>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</si>
  <si>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</si>
  <si>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</si>
  <si>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</si>
  <si>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</si>
  <si>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</si>
  <si>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</si>
  <si>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</si>
  <si>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</si>
  <si>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</si>
  <si>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</si>
  <si>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</si>
  <si>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</si>
  <si>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</si>
  <si>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</si>
  <si>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</si>
  <si>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</si>
  <si>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</si>
  <si>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</si>
  <si>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</si>
  <si>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</si>
  <si>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</si>
  <si>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</si>
  <si>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</si>
  <si>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</si>
  <si>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</si>
  <si>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</si>
  <si>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</si>
  <si>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</si>
  <si>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</si>
  <si>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</si>
  <si>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</si>
  <si>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</si>
  <si>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</si>
  <si>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</si>
  <si>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</si>
  <si>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</si>
  <si>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</si>
  <si>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</si>
  <si>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</si>
  <si>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</si>
  <si>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</si>
  <si>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</si>
  <si>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</si>
  <si>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</si>
  <si>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</si>
  <si>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</si>
  <si>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</si>
  <si>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</si>
  <si>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</si>
  <si>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</si>
  <si>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</si>
  <si>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</si>
  <si>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</si>
  <si>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</si>
  <si>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</si>
  <si>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</si>
  <si>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</si>
  <si>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</si>
  <si>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</si>
  <si>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</si>
  <si>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</si>
  <si>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</si>
  <si>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</si>
  <si>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</si>
  <si>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</si>
  <si>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</si>
  <si>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</si>
  <si>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</si>
  <si>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</si>
  <si>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</si>
  <si>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</si>
  <si>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</si>
  <si>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</si>
  <si>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</si>
  <si>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</si>
  <si>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</si>
  <si>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</si>
  <si>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</si>
  <si>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</si>
  <si>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</si>
  <si>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</si>
  <si>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</si>
  <si>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</si>
  <si>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</si>
  <si>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</si>
  <si>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</si>
  <si>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</si>
  <si>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</si>
  <si>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</si>
  <si>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</si>
  <si>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</si>
  <si>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</si>
  <si>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</si>
  <si>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</si>
  <si>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</si>
  <si>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</si>
  <si>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</si>
  <si>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</si>
  <si>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</si>
  <si>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</si>
  <si>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</si>
  <si>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</si>
  <si>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</si>
  <si>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</si>
  <si>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</si>
  <si>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</si>
  <si>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</si>
  <si>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</si>
  <si>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</si>
  <si>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</si>
  <si>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</si>
  <si>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</si>
  <si>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</si>
  <si>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</si>
  <si>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</si>
  <si>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</si>
  <si>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</si>
  <si>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</si>
  <si>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</si>
  <si>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</si>
  <si>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</si>
  <si>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</si>
  <si>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</si>
  <si>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</si>
  <si>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</si>
  <si>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</si>
  <si>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</si>
  <si>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</si>
  <si>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</si>
  <si>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</si>
  <si>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</si>
  <si>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</si>
  <si>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</si>
  <si>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</si>
  <si>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</si>
  <si>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</si>
  <si>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</si>
  <si>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</si>
  <si>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</si>
  <si>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</si>
  <si>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</si>
  <si>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</si>
  <si>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</si>
  <si>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</si>
  <si>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</si>
  <si>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</si>
  <si>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</si>
  <si>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</si>
  <si>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</si>
  <si>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</si>
  <si>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</si>
  <si>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</si>
  <si>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</si>
  <si>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</si>
  <si>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</si>
  <si>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</si>
  <si>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</si>
  <si>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</si>
  <si>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</si>
  <si>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</si>
  <si>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</si>
  <si>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</si>
  <si>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</si>
  <si>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</si>
  <si>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</si>
  <si>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</si>
  <si>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</si>
  <si>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</si>
  <si>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</si>
  <si>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</si>
  <si>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</si>
  <si>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</si>
  <si>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</si>
  <si>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</si>
  <si>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</si>
  <si>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</si>
  <si>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</si>
  <si>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</si>
  <si>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</si>
  <si>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</si>
  <si>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</si>
  <si>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</si>
  <si>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</si>
  <si>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</si>
  <si>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</si>
  <si>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</si>
  <si>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</si>
  <si>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</si>
  <si>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</si>
  <si>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</si>
  <si>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</si>
  <si>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</si>
  <si>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</si>
  <si>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</si>
  <si>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</si>
  <si>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</si>
  <si>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</si>
  <si>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</si>
  <si>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</si>
  <si>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</si>
  <si>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</si>
  <si>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</si>
  <si>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</si>
  <si>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</si>
  <si>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</si>
  <si>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</si>
  <si>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</si>
  <si>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</si>
  <si>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</si>
  <si>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</si>
  <si>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</si>
  <si>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</si>
  <si>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</si>
  <si>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</si>
  <si>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</si>
  <si>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</si>
  <si>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</si>
  <si>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</si>
  <si>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</si>
  <si>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</si>
  <si>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</si>
  <si>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</si>
  <si>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</si>
  <si>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</si>
  <si>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</si>
  <si>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</si>
  <si>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</si>
  <si>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</si>
  <si>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</si>
  <si>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</si>
  <si>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</si>
  <si>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</si>
  <si>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</si>
  <si>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</si>
  <si>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</si>
  <si>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</si>
  <si>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</si>
  <si>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</si>
  <si>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</si>
  <si>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</si>
  <si>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</si>
  <si>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</si>
  <si>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</si>
  <si>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</si>
  <si>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</si>
  <si>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</si>
  <si>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</si>
  <si>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</si>
  <si>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</si>
  <si>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</si>
  <si>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</si>
  <si>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</si>
  <si>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</si>
  <si>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</si>
  <si>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</si>
  <si>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</si>
  <si>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</si>
  <si>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</si>
  <si>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</si>
  <si>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</si>
  <si>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</si>
  <si>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</si>
  <si>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</si>
  <si>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</si>
  <si>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</si>
  <si>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</si>
  <si>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</si>
  <si>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</si>
  <si>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</si>
  <si>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</si>
  <si>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</si>
  <si>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</si>
  <si>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</si>
  <si>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</si>
  <si>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</si>
  <si>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</si>
  <si>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</si>
  <si>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</si>
  <si>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</si>
  <si>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</si>
  <si>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</si>
  <si>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</si>
  <si>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</si>
  <si>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</si>
  <si>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</si>
  <si>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</si>
  <si>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</si>
  <si>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</si>
  <si>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</si>
  <si>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</si>
  <si>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</si>
  <si>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</si>
  <si>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</si>
  <si>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</si>
  <si>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</si>
  <si>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</si>
  <si>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</si>
  <si>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</si>
  <si>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</si>
  <si>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</si>
  <si>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</si>
  <si>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</si>
  <si>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</si>
  <si>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</si>
  <si>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</si>
  <si>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</si>
  <si>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</si>
  <si>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</si>
  <si>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</si>
  <si>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</si>
  <si>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</si>
  <si>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</si>
  <si>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</si>
  <si>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</si>
  <si>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</si>
  <si>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</si>
  <si>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</si>
  <si>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</si>
  <si>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</si>
  <si>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</si>
  <si>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</si>
  <si>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</si>
  <si>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</si>
  <si>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</si>
  <si>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</si>
  <si>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</si>
  <si>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</si>
  <si>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</si>
  <si>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</si>
  <si>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</si>
  <si>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</si>
  <si>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</si>
  <si>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</si>
  <si>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</si>
  <si>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</si>
  <si>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</si>
  <si>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</si>
  <si>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</si>
  <si>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</si>
  <si>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</si>
  <si>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</si>
  <si>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</si>
  <si>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</si>
  <si>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</si>
  <si>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</si>
  <si>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</si>
  <si>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</si>
  <si>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</si>
  <si>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</si>
  <si>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</si>
  <si>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</si>
  <si>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</si>
  <si>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</si>
  <si>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</si>
  <si>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</si>
  <si>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</si>
  <si>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</si>
  <si>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</si>
  <si>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</si>
  <si>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</si>
  <si>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</si>
  <si>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</si>
  <si>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</si>
  <si>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</si>
  <si>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</si>
  <si>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</si>
  <si>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</si>
  <si>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</si>
  <si>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</si>
  <si>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</si>
  <si>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</si>
  <si>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</si>
  <si>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</si>
  <si>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</si>
  <si>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</si>
  <si>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</si>
  <si>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</si>
  <si>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</si>
  <si>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</si>
  <si>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</si>
  <si>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</si>
  <si>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</si>
  <si>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</si>
  <si>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</si>
  <si>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</si>
  <si>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</si>
  <si>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</si>
  <si>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</si>
  <si>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</si>
  <si>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</si>
  <si>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</si>
  <si>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</si>
  <si>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</si>
  <si>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</si>
  <si>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</si>
  <si>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</si>
  <si>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</si>
  <si>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</si>
  <si>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</si>
  <si>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</si>
  <si>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</si>
  <si>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</si>
  <si>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</si>
  <si>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</si>
  <si>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</si>
  <si>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</si>
  <si>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</si>
  <si>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</si>
  <si>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</si>
  <si>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</si>
  <si>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</si>
  <si>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</si>
  <si>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</si>
  <si>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</si>
  <si>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</si>
  <si>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</si>
  <si>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</si>
  <si>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</si>
  <si>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</si>
  <si>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</si>
  <si>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</si>
  <si>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</si>
  <si>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</si>
  <si>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</si>
  <si>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</si>
  <si>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</si>
  <si>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</si>
  <si>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</si>
  <si>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</si>
  <si>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</si>
  <si>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</si>
  <si>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</si>
  <si>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</si>
  <si>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</si>
  <si>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</si>
  <si>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</si>
  <si>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</si>
  <si>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</si>
  <si>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</si>
  <si>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</si>
  <si>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</si>
  <si>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</si>
  <si>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</si>
  <si>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</si>
  <si>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</si>
  <si>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</si>
  <si>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</si>
  <si>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</si>
  <si>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</si>
  <si>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</si>
  <si>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</si>
  <si>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</si>
  <si>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</si>
  <si>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</si>
  <si>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</si>
  <si>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</si>
  <si>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</si>
  <si>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</si>
  <si>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</si>
  <si>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</si>
  <si>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</si>
  <si>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</si>
  <si>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</si>
  <si>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</si>
  <si>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</si>
  <si>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</si>
  <si>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</si>
  <si>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</si>
  <si>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</si>
  <si>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</si>
  <si>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</si>
  <si>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</si>
  <si>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</si>
  <si>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</si>
  <si>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</si>
  <si>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</si>
  <si>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</si>
  <si>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</si>
  <si>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</si>
  <si>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</si>
  <si>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</si>
  <si>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</si>
  <si>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</si>
  <si>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</si>
  <si>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</si>
  <si>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</si>
  <si>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</si>
  <si>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</si>
  <si>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</si>
  <si>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</si>
  <si>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</si>
  <si>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</si>
  <si>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</si>
  <si>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</si>
  <si>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</si>
  <si>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</si>
  <si>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</si>
  <si>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</si>
  <si>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</si>
  <si>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</si>
  <si>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</si>
  <si>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</si>
  <si>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</si>
  <si>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</si>
  <si>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</si>
  <si>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</si>
  <si>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</si>
  <si>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</si>
  <si>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</si>
  <si>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</si>
  <si>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</si>
  <si>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</si>
  <si>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</si>
  <si>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</si>
  <si>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</si>
  <si>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</si>
  <si>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</si>
  <si>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</si>
  <si>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</si>
  <si>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</si>
  <si>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</si>
  <si>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</si>
  <si>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</si>
  <si>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</si>
  <si>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</si>
  <si>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</si>
  <si>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</si>
  <si>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</si>
  <si>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</si>
  <si>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</si>
  <si>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</si>
  <si>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</si>
  <si>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</si>
  <si>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</si>
  <si>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</si>
  <si>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</si>
  <si>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</si>
  <si>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</si>
  <si>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</si>
  <si>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</si>
  <si>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</si>
  <si>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</si>
  <si>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</si>
  <si>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</si>
  <si>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</si>
  <si>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</si>
  <si>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</si>
  <si>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</si>
  <si>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</si>
  <si>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</si>
  <si>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</si>
  <si>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</si>
  <si>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</si>
  <si>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</si>
  <si>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</si>
  <si>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</si>
  <si>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</si>
  <si>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</si>
  <si>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</si>
  <si>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</si>
  <si>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</si>
  <si>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</si>
  <si>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</si>
  <si>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</si>
  <si>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</si>
  <si>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</si>
  <si>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</si>
  <si>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</si>
  <si>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</si>
  <si>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</si>
  <si>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</si>
  <si>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</si>
  <si>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</si>
  <si>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</si>
  <si>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</si>
  <si>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</si>
  <si>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</si>
  <si>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</si>
  <si>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</si>
  <si>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</si>
  <si>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</si>
  <si>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</si>
  <si>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</si>
  <si>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</si>
  <si>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</si>
  <si>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</si>
  <si>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</si>
  <si>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</si>
  <si>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</si>
  <si>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</si>
  <si>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</si>
  <si>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</si>
  <si>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</si>
  <si>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</si>
  <si>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</si>
  <si>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</si>
  <si>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</si>
  <si>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</si>
  <si>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</si>
  <si>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</si>
  <si>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</si>
  <si>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</si>
  <si>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</si>
  <si>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</si>
  <si>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</si>
  <si>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</si>
  <si>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</si>
  <si>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</si>
  <si>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</si>
  <si>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</si>
  <si>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</si>
  <si>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</si>
  <si>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</si>
  <si>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</si>
  <si>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</si>
  <si>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</si>
  <si>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</si>
  <si>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</si>
  <si>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</si>
  <si>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</si>
  <si>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</si>
  <si>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</si>
  <si>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</si>
  <si>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</si>
  <si>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</si>
  <si>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</si>
  <si>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</si>
  <si>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</si>
  <si>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</si>
  <si>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</si>
  <si>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</si>
  <si>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</si>
  <si>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</si>
  <si>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</si>
  <si>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</si>
  <si>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</si>
  <si>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</si>
  <si>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</si>
  <si>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</si>
  <si>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</si>
  <si>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</si>
  <si>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</si>
  <si>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</si>
  <si>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</si>
  <si>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</si>
  <si>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</si>
  <si>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</si>
  <si>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</si>
  <si>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</si>
  <si>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</si>
  <si>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</si>
  <si>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</si>
  <si>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</si>
  <si>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</si>
  <si>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</si>
  <si>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</si>
  <si>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</si>
  <si>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</si>
  <si>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</si>
  <si>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</si>
  <si>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</si>
  <si>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</si>
  <si>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</si>
  <si>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</si>
  <si>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</si>
  <si>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</si>
  <si>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</si>
  <si>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</si>
  <si>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</si>
  <si>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</si>
  <si>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</si>
  <si>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</si>
  <si>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</si>
  <si>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</si>
  <si>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</si>
  <si>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</si>
  <si>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</si>
  <si>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</si>
  <si>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</si>
  <si>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</si>
  <si>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</si>
  <si>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</si>
  <si>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</si>
  <si>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</si>
  <si>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</si>
  <si>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</si>
  <si>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</si>
  <si>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</si>
  <si>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</si>
  <si>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</si>
  <si>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</si>
  <si>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</si>
  <si>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</si>
  <si>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</si>
  <si>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</si>
  <si>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</si>
  <si>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</si>
  <si>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</si>
  <si>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</si>
  <si>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</si>
  <si>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</si>
  <si>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</si>
  <si>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</si>
  <si>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</si>
  <si>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</si>
  <si>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</si>
  <si>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</si>
  <si>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</si>
  <si>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</si>
  <si>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</si>
  <si>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</si>
  <si>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</si>
  <si>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</si>
  <si>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</si>
  <si>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</si>
  <si>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</si>
  <si>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</si>
  <si>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</si>
  <si>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</si>
  <si>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</si>
  <si>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</si>
  <si>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</si>
  <si>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</si>
  <si>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</si>
  <si>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</si>
  <si>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</si>
  <si>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</si>
  <si>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</si>
  <si>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</si>
  <si>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</si>
  <si>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</si>
  <si>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</si>
  <si>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</si>
  <si>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</si>
  <si>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</si>
  <si>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</si>
  <si>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</si>
  <si>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</si>
  <si>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</si>
  <si>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</si>
  <si>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</si>
  <si>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</si>
  <si>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</si>
  <si>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</si>
  <si>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</si>
  <si>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</si>
  <si>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</si>
  <si>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</si>
  <si>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</si>
  <si>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</si>
  <si>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</si>
  <si>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</si>
  <si>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</si>
  <si>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</si>
  <si>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</si>
  <si>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</si>
  <si>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</si>
  <si>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</si>
  <si>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</si>
  <si>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</si>
  <si>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</si>
  <si>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</si>
  <si>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</si>
  <si>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</si>
  <si>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</si>
  <si>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</si>
  <si>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</si>
  <si>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</si>
  <si>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</si>
  <si>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</si>
  <si>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</si>
  <si>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</si>
  <si>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</si>
  <si>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</si>
  <si>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</si>
  <si>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</si>
  <si>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</si>
  <si>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</si>
  <si>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</si>
  <si>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</si>
  <si>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</si>
  <si>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</si>
  <si>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</si>
  <si>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</si>
  <si>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</si>
  <si>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</si>
  <si>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</si>
  <si>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</si>
  <si>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</si>
  <si>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</si>
  <si>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</si>
  <si>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</si>
  <si>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</si>
  <si>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</si>
  <si>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</si>
  <si>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</si>
  <si>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</si>
  <si>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</si>
  <si>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</si>
  <si>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</si>
  <si>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</si>
  <si>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</si>
  <si>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</si>
  <si>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</si>
  <si>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</si>
  <si>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</si>
  <si>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</si>
  <si>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</si>
  <si>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</si>
  <si>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</si>
  <si>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</si>
  <si>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</si>
  <si>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</si>
  <si>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</si>
  <si>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</si>
  <si>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</si>
  <si>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</si>
  <si>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</si>
  <si>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</si>
  <si>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</si>
  <si>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</si>
  <si>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</si>
  <si>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</si>
  <si>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</si>
  <si>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</si>
  <si>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</si>
  <si>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</si>
  <si>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</si>
  <si>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</si>
  <si>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</si>
  <si>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</si>
  <si>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</si>
  <si>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</si>
  <si>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</si>
  <si>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</si>
  <si>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</si>
  <si>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</si>
  <si>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</si>
  <si>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</si>
  <si>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</si>
  <si>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</si>
  <si>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</si>
  <si>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</si>
  <si>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</si>
  <si>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</si>
  <si>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</si>
  <si>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</si>
  <si>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</si>
  <si>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</si>
  <si>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</si>
  <si>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</si>
  <si>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</si>
  <si>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</si>
  <si>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</si>
  <si>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</si>
  <si>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</si>
  <si>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</si>
  <si>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</si>
  <si>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</si>
  <si>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</si>
  <si>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</si>
  <si>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</si>
  <si>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</si>
  <si>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</si>
  <si>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</si>
  <si>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</si>
  <si>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</si>
  <si>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</si>
  <si>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</si>
  <si>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</si>
  <si>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</si>
  <si>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</si>
  <si>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</si>
  <si>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</si>
  <si>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</si>
  <si>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</si>
  <si>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</si>
  <si>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</si>
  <si>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</si>
  <si>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</si>
  <si>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</si>
  <si>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</si>
  <si>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</si>
  <si>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</si>
  <si>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</si>
  <si>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</si>
  <si>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</si>
  <si>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</si>
  <si>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</si>
  <si>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</si>
  <si>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</si>
  <si>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</si>
  <si>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</si>
  <si>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</si>
  <si>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</si>
  <si>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</si>
  <si>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</si>
  <si>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</si>
  <si>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</si>
  <si>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</si>
  <si>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</si>
  <si>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</si>
  <si>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</si>
  <si>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</si>
  <si>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</si>
  <si>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</si>
  <si>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</si>
  <si>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</si>
  <si>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</si>
  <si>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</si>
  <si>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</si>
  <si>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</si>
  <si>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</si>
  <si>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</si>
  <si>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</si>
  <si>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</si>
  <si>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</si>
  <si>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</si>
  <si>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</si>
  <si>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</si>
  <si>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</si>
  <si>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</si>
  <si>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</si>
  <si>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</si>
  <si>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</si>
  <si>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</si>
  <si>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</si>
  <si>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</si>
  <si>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</si>
  <si>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</si>
  <si>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</si>
  <si>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</si>
  <si>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</si>
  <si>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</si>
  <si>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</si>
  <si>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</si>
  <si>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</si>
  <si>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</si>
  <si>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</si>
  <si>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</si>
  <si>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</si>
  <si>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</si>
  <si>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</si>
  <si>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</si>
  <si>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</si>
  <si>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</si>
  <si>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</si>
  <si>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</si>
  <si>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</si>
  <si>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</si>
  <si>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</si>
  <si>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</si>
  <si>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</si>
  <si>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</si>
  <si>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</si>
  <si>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</si>
  <si>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</si>
  <si>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</si>
  <si>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</si>
  <si>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</si>
  <si>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</si>
  <si>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</si>
  <si>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</si>
  <si>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</si>
  <si>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</si>
  <si>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</si>
  <si>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</si>
  <si>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</si>
  <si>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</si>
  <si>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</si>
  <si>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</si>
  <si>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</si>
  <si>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</si>
  <si>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</si>
  <si>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</si>
  <si>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</si>
  <si>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</si>
  <si>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</si>
  <si>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</si>
  <si>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</si>
  <si>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</si>
  <si>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</si>
  <si>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</si>
  <si>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</si>
  <si>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</si>
  <si>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</si>
  <si>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</si>
  <si>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</si>
  <si>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</si>
  <si>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</si>
  <si>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</si>
  <si>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</si>
  <si>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</si>
  <si>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</si>
  <si>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</si>
  <si>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</si>
  <si>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</si>
  <si>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</si>
  <si>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</si>
  <si>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</si>
  <si>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</si>
  <si>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</si>
  <si>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</si>
  <si>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</si>
  <si>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</si>
  <si>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</si>
  <si>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</si>
  <si>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</si>
  <si>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</si>
  <si>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</si>
  <si>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</si>
  <si>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</si>
  <si>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</si>
  <si>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</si>
  <si>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</si>
  <si>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</si>
  <si>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</si>
  <si>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</si>
  <si>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</si>
  <si>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</si>
  <si>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</si>
  <si>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</si>
  <si>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</si>
  <si>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</si>
  <si>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</si>
  <si>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</si>
  <si>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</si>
  <si>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</si>
  <si>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</si>
  <si>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</si>
  <si>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</si>
  <si>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</si>
  <si>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</si>
  <si>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</si>
  <si>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</si>
  <si>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</si>
  <si>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</si>
  <si>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</si>
  <si>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</si>
  <si>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</si>
  <si>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</si>
  <si>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</si>
  <si>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</si>
  <si>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</si>
  <si>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</si>
  <si>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</si>
  <si>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</si>
  <si>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</si>
  <si>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</si>
  <si>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</si>
  <si>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</si>
  <si>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</si>
  <si>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</si>
  <si>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</si>
  <si>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</si>
  <si>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</si>
  <si>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</si>
  <si>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</si>
  <si>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</si>
  <si>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</si>
  <si>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</si>
  <si>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</si>
  <si>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</si>
  <si>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</si>
  <si>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</si>
  <si>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</si>
  <si>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</si>
  <si>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</si>
  <si>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</si>
  <si>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</si>
  <si>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</si>
  <si>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</si>
  <si>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</si>
  <si>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</si>
  <si>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</si>
  <si>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</si>
  <si>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</si>
  <si>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</si>
  <si>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</si>
  <si>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</si>
  <si>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</si>
  <si>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</si>
  <si>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</si>
  <si>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</si>
  <si>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</si>
  <si>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</si>
  <si>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</si>
  <si>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</si>
  <si>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</si>
  <si>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</si>
  <si>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</si>
  <si>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</si>
  <si>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</si>
  <si>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</si>
  <si>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</si>
  <si>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</si>
  <si>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</si>
  <si>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</si>
  <si>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</si>
  <si>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</si>
  <si>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</si>
  <si>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</si>
  <si>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</si>
  <si>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</si>
  <si>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</si>
  <si>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</si>
  <si>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</si>
  <si>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</si>
  <si>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</si>
  <si>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</si>
  <si>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</si>
  <si>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</si>
  <si>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</si>
  <si>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</si>
  <si>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</si>
  <si>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</si>
  <si>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</si>
  <si>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</si>
  <si>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</si>
  <si>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</si>
  <si>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</si>
  <si>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</si>
  <si>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</si>
  <si>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</si>
  <si>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</si>
  <si>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</si>
  <si>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</si>
  <si>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</si>
  <si>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</si>
  <si>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</si>
  <si>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</si>
  <si>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</si>
  <si>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</si>
  <si>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</si>
  <si>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</si>
  <si>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</si>
  <si>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</si>
  <si>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</si>
  <si>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</si>
  <si>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</si>
  <si>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</si>
  <si>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</si>
  <si>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</si>
  <si>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</si>
  <si>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</si>
  <si>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</si>
  <si>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</si>
  <si>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</si>
  <si>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</si>
  <si>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</si>
  <si>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</si>
  <si>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</si>
  <si>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</si>
  <si>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</si>
  <si>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</si>
  <si>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</si>
  <si>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</si>
  <si>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</si>
  <si>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</si>
  <si>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</si>
  <si>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</si>
  <si>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</si>
  <si>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</si>
  <si>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</si>
  <si>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</si>
  <si>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</si>
  <si>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</si>
  <si>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</si>
  <si>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</si>
  <si>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</si>
  <si>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</si>
  <si>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</si>
  <si>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</si>
  <si>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</si>
  <si>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</si>
  <si>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</si>
  <si>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</si>
  <si>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</si>
  <si>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</si>
  <si>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</si>
  <si>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</si>
  <si>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</si>
  <si>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</si>
  <si>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</si>
  <si>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</si>
  <si>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</si>
  <si>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</si>
  <si>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</si>
  <si>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</si>
  <si>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</si>
  <si>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</si>
  <si>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</si>
  <si>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</si>
  <si>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</si>
  <si>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</si>
  <si>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</si>
  <si>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</si>
  <si>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</si>
  <si>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</si>
  <si>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</si>
  <si>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</si>
  <si>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</si>
  <si>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</si>
  <si>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</si>
  <si>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</si>
  <si>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</si>
  <si>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</si>
  <si>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</si>
  <si>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</si>
  <si>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</si>
  <si>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</si>
  <si>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</si>
  <si>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</si>
  <si>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</si>
  <si>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</si>
  <si>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</si>
  <si>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</si>
  <si>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</si>
  <si>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</si>
  <si>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</si>
  <si>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</si>
  <si>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</si>
  <si>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</si>
  <si>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</si>
  <si>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</si>
  <si>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</si>
  <si>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</si>
  <si>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</si>
  <si>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</si>
  <si>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</si>
  <si>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</si>
  <si>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</si>
  <si>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</si>
  <si>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</si>
  <si>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</si>
  <si>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</si>
  <si>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</si>
  <si>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</si>
  <si>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</si>
  <si>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</si>
  <si>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</si>
  <si>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</si>
  <si>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</si>
  <si>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</si>
  <si>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</si>
  <si>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</si>
  <si>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</si>
  <si>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</si>
  <si>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</si>
  <si>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</si>
  <si>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</si>
  <si>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</si>
  <si>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</si>
  <si>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</si>
  <si>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</si>
  <si>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</si>
  <si>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</si>
  <si>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</si>
  <si>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</si>
  <si>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</si>
  <si>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</si>
  <si>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</si>
  <si>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</si>
  <si>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</si>
  <si>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</si>
  <si>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</si>
  <si>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</si>
  <si>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</si>
  <si>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</si>
  <si>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</si>
  <si>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</si>
  <si>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</si>
  <si>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</si>
  <si>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</si>
  <si>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</si>
  <si>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</si>
  <si>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</si>
  <si>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</si>
  <si>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</si>
  <si>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</si>
  <si>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</si>
  <si>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</si>
  <si>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</si>
  <si>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</si>
  <si>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</si>
  <si>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</si>
  <si>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</si>
  <si>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</si>
  <si>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</si>
  <si>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</si>
  <si>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</si>
  <si>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</si>
  <si>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</si>
  <si>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</si>
  <si>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</si>
  <si>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</si>
  <si>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</si>
  <si>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</si>
  <si>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</si>
  <si>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</si>
  <si>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</si>
  <si>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</si>
  <si>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</si>
  <si>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</si>
  <si>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</si>
  <si>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</si>
  <si>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</si>
  <si>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</si>
  <si>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</si>
  <si>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</si>
  <si>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</si>
  <si>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</si>
  <si>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</si>
  <si>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</si>
  <si>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</si>
  <si>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</si>
  <si>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</si>
  <si>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</si>
  <si>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</si>
  <si>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</si>
  <si>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</si>
  <si>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</si>
  <si>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</si>
  <si>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</si>
  <si>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</si>
  <si>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</si>
  <si>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</si>
  <si>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</si>
  <si>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</si>
  <si>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</si>
  <si>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</si>
  <si>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</si>
  <si>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</si>
  <si>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</si>
  <si>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</si>
  <si>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</si>
  <si>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</si>
  <si>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</si>
  <si>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</si>
  <si>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</si>
  <si>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</si>
  <si>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</si>
  <si>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</si>
  <si>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</si>
  <si>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</si>
  <si>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</si>
  <si>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</si>
  <si>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</si>
  <si>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</si>
  <si>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</si>
  <si>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</si>
  <si>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</si>
  <si>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</si>
  <si>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</si>
  <si>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</si>
  <si>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</si>
  <si>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</si>
  <si>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</si>
  <si>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</si>
  <si>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</si>
  <si>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</si>
  <si>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</si>
  <si>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</si>
  <si>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</si>
  <si>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</si>
  <si>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</si>
  <si>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</si>
  <si>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</si>
  <si>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</si>
  <si>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</si>
  <si>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</si>
  <si>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</si>
  <si>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</si>
  <si>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</si>
  <si>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</si>
  <si>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</si>
  <si>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</si>
  <si>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</si>
  <si>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</si>
  <si>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</si>
  <si>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</si>
  <si>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</si>
  <si>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</si>
  <si>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</si>
  <si>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</si>
  <si>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</si>
  <si>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</si>
  <si>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</si>
  <si>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</si>
  <si>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</si>
  <si>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</si>
  <si>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</si>
  <si>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</si>
  <si>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</si>
  <si>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</si>
  <si>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</si>
  <si>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</si>
  <si>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</si>
  <si>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</si>
  <si>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</si>
  <si>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</si>
  <si>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</si>
  <si>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</si>
  <si>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</si>
  <si>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</si>
  <si>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</si>
  <si>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</si>
  <si>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</si>
  <si>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</si>
  <si>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</si>
  <si>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</si>
  <si>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</si>
  <si>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</si>
  <si>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</si>
  <si>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</si>
  <si>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</si>
  <si>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</si>
  <si>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</si>
  <si>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</si>
  <si>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</si>
  <si>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</si>
  <si>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</si>
  <si>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</si>
  <si>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</si>
  <si>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</si>
  <si>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</si>
  <si>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</si>
  <si>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</si>
  <si>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</si>
  <si>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</si>
  <si>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</si>
  <si>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</si>
  <si>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</si>
  <si>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</si>
  <si>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</si>
  <si>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</si>
  <si>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</si>
  <si>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</si>
  <si>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</si>
  <si>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</si>
  <si>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</si>
  <si>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</si>
  <si>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</si>
  <si>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</si>
  <si>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</si>
  <si>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</si>
  <si>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</si>
  <si>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</si>
  <si>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</si>
  <si>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</si>
  <si>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</si>
  <si>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</si>
  <si>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</si>
  <si>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</si>
  <si>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</si>
  <si>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</si>
  <si>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</si>
  <si>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</si>
  <si>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</si>
  <si>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</si>
  <si>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</si>
  <si>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</si>
  <si>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</si>
  <si>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</si>
  <si>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</si>
  <si>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</si>
  <si>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</si>
  <si>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</si>
  <si>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</si>
  <si>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</si>
  <si>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</si>
  <si>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</si>
  <si>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</si>
  <si>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</si>
  <si>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</si>
  <si>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</si>
  <si>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</si>
  <si>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</si>
  <si>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</si>
  <si>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</si>
  <si>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</si>
  <si>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</si>
  <si>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</si>
  <si>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</si>
  <si>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</si>
  <si>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</si>
  <si>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</si>
  <si>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</si>
  <si>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</si>
  <si>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</si>
  <si>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</si>
  <si>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</si>
  <si>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</si>
  <si>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</si>
  <si>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</si>
  <si>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</si>
  <si>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</si>
  <si>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</si>
  <si>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</si>
  <si>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</si>
  <si>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</si>
  <si>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</si>
  <si>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</si>
  <si>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</si>
  <si>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</si>
  <si>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</si>
  <si>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</si>
  <si>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</si>
  <si>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</si>
  <si>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</si>
  <si>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</si>
  <si>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</si>
  <si>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</si>
  <si>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</si>
  <si>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</si>
  <si>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</si>
  <si>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</si>
  <si>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</si>
  <si>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</si>
  <si>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</si>
  <si>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</si>
  <si>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</si>
  <si>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</si>
  <si>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</si>
  <si>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</si>
  <si>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</si>
  <si>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</si>
  <si>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</si>
  <si>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</si>
  <si>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</si>
  <si>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</si>
  <si>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</si>
  <si>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</si>
  <si>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</si>
  <si>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</si>
  <si>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</si>
  <si>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</si>
  <si>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</si>
  <si>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</si>
  <si>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</si>
  <si>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</si>
  <si>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</si>
  <si>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</si>
  <si>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</si>
  <si>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</si>
  <si>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</si>
  <si>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</si>
  <si>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</si>
  <si>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</si>
  <si>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</si>
  <si>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</si>
  <si>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</si>
  <si>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</si>
  <si>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</si>
  <si>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</si>
  <si>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</si>
  <si>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</si>
  <si>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</si>
  <si>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</si>
  <si>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</si>
  <si>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</si>
  <si>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</si>
  <si>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</si>
  <si>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</si>
  <si>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</si>
  <si>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</si>
  <si>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</si>
  <si>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</si>
  <si>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</si>
  <si>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</si>
  <si>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</si>
  <si>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</si>
  <si>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</si>
  <si>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</si>
  <si>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</si>
  <si>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</si>
  <si>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</si>
  <si>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</si>
  <si>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</si>
  <si>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</si>
  <si>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</si>
  <si>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</si>
  <si>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</si>
  <si>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</si>
  <si>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</si>
  <si>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</si>
  <si>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</si>
  <si>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</si>
  <si>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</si>
  <si>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</si>
  <si>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</si>
  <si>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</si>
  <si>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</si>
  <si>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</si>
  <si>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</si>
  <si>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</si>
  <si>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</si>
  <si>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</si>
  <si>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</si>
  <si>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</si>
  <si>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</si>
  <si>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</si>
  <si>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</si>
  <si>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</si>
  <si>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</si>
  <si>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</si>
  <si>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</si>
  <si>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</si>
  <si>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</si>
  <si>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</si>
  <si>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</si>
  <si>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</si>
  <si>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</si>
  <si>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</si>
  <si>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</si>
  <si>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</si>
  <si>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</si>
  <si>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</si>
  <si>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</si>
  <si>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</si>
  <si>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</si>
  <si>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</si>
  <si>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</si>
  <si>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</si>
  <si>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</si>
  <si>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</si>
  <si>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</si>
  <si>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</si>
  <si>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</si>
  <si>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</si>
  <si>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</si>
  <si>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</si>
  <si>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</si>
  <si>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</si>
  <si>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</si>
  <si>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</si>
  <si>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</si>
  <si>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</si>
  <si>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</si>
  <si>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</si>
  <si>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</si>
  <si>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</si>
  <si>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</si>
  <si>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</si>
  <si>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</si>
  <si>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</si>
  <si>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</si>
  <si>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</si>
  <si>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</si>
  <si>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</si>
  <si>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</si>
  <si>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</si>
  <si>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</si>
  <si>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</si>
  <si>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</si>
  <si>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</si>
  <si>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</si>
  <si>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</si>
  <si>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</si>
  <si>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</si>
  <si>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</si>
  <si>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</si>
  <si>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</si>
  <si>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</si>
  <si>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</si>
  <si>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</si>
  <si>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</si>
  <si>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</si>
  <si>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</si>
  <si>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</si>
  <si>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</si>
  <si>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</si>
  <si>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</si>
  <si>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</si>
  <si>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</si>
  <si>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</si>
  <si>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</si>
  <si>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</si>
  <si>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</si>
  <si>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</si>
  <si>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</si>
  <si>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</si>
  <si>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</si>
  <si>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</si>
  <si>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</si>
  <si>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</si>
  <si>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</si>
  <si>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</si>
  <si>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</si>
  <si>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</si>
  <si>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</si>
  <si>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</si>
  <si>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</si>
  <si>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</si>
  <si>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</si>
  <si>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</si>
  <si>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</si>
  <si>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</si>
  <si>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</si>
  <si>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</si>
  <si>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</si>
  <si>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</si>
  <si>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</si>
  <si>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</si>
  <si>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</si>
  <si>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</si>
  <si>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</si>
  <si>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</si>
  <si>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</si>
  <si>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</si>
  <si>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</si>
  <si>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</si>
  <si>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</si>
  <si>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</si>
  <si>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</si>
  <si>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</si>
  <si>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</si>
  <si>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</si>
  <si>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</si>
  <si>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</si>
  <si>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</si>
  <si>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</si>
  <si>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</si>
  <si>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</si>
  <si>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</si>
  <si>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</si>
  <si>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</si>
  <si>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</si>
  <si>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</si>
  <si>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</si>
  <si>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</si>
  <si>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</si>
  <si>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</si>
  <si>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</si>
  <si>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</si>
  <si>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</si>
  <si>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</si>
  <si>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</si>
  <si>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</si>
  <si>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</si>
  <si>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</si>
  <si>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</si>
  <si>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</si>
  <si>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</si>
  <si>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</si>
  <si>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</si>
  <si>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</si>
  <si>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</si>
  <si>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</si>
  <si>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</si>
  <si>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</si>
  <si>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</si>
  <si>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</si>
  <si>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</si>
  <si>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</si>
  <si>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</si>
  <si>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</si>
  <si>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</si>
  <si>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</si>
  <si>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</si>
  <si>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</si>
  <si>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</si>
  <si>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</si>
  <si>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</si>
  <si>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</si>
  <si>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</si>
  <si>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</si>
  <si>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</si>
  <si>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</si>
  <si>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</si>
  <si>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</si>
  <si>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</si>
  <si>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</si>
  <si>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</si>
  <si>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</si>
  <si>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</si>
  <si>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</si>
  <si>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</si>
  <si>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</si>
  <si>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</si>
  <si>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</si>
  <si>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</si>
  <si>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</si>
  <si>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</si>
  <si>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</si>
  <si>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</si>
  <si>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</si>
  <si>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</si>
  <si>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</si>
  <si>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</si>
  <si>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</si>
  <si>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</si>
  <si>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</si>
  <si>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</si>
  <si>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</si>
  <si>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</si>
  <si>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</si>
  <si>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</si>
  <si>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</si>
  <si>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</si>
  <si>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</si>
  <si>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</si>
  <si>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</si>
  <si>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</si>
  <si>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</si>
  <si>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</si>
  <si>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</si>
  <si>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</si>
  <si>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</si>
  <si>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</si>
  <si>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</si>
  <si>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</si>
  <si>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</si>
  <si>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</si>
  <si>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</si>
  <si>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</si>
  <si>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</si>
  <si>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</si>
  <si>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</si>
  <si>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</si>
  <si>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</si>
  <si>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</si>
  <si>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</si>
  <si>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</si>
  <si>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</si>
  <si>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</si>
  <si>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</si>
  <si>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</si>
  <si>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</si>
  <si>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</si>
  <si>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</si>
  <si>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</si>
  <si>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</si>
  <si>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</si>
  <si>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</si>
  <si>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</si>
  <si>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</si>
  <si>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</si>
  <si>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</si>
  <si>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</si>
  <si>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</si>
  <si>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</si>
  <si>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</si>
  <si>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</si>
  <si>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</si>
  <si>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</si>
  <si>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</si>
  <si>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</si>
  <si>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</si>
  <si>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</si>
  <si>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</si>
  <si>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</si>
  <si>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</si>
  <si>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</si>
  <si>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</si>
  <si>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</si>
  <si>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</si>
  <si>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</si>
  <si>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</si>
  <si>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</si>
  <si>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</si>
  <si>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</si>
  <si>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</si>
  <si>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</si>
  <si>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</si>
  <si>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</si>
  <si>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</si>
  <si>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</si>
  <si>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</si>
  <si>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</si>
  <si>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</si>
  <si>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</si>
  <si>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</si>
  <si>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</si>
  <si>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</si>
  <si>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</si>
  <si>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</si>
  <si>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</si>
  <si>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</si>
  <si>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</si>
  <si>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</si>
  <si>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</si>
  <si>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</si>
  <si>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</si>
  <si>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</si>
  <si>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</si>
  <si>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</si>
  <si>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</si>
  <si>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</si>
  <si>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</si>
  <si>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</si>
  <si>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</si>
  <si>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</si>
  <si>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</si>
  <si>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</si>
  <si>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</si>
  <si>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</si>
  <si>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</si>
  <si>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</si>
  <si>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</si>
  <si>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</si>
  <si>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</si>
  <si>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</si>
  <si>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</si>
  <si>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</si>
  <si>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</si>
  <si>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</si>
  <si>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</si>
  <si>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</si>
  <si>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</si>
  <si>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</si>
  <si>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</si>
  <si>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</si>
  <si>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</si>
  <si>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</si>
  <si>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</si>
  <si>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</si>
  <si>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</si>
  <si>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</si>
  <si>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</si>
  <si>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</si>
  <si>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</si>
  <si>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</si>
  <si>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</si>
  <si>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</si>
  <si>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</si>
  <si>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</si>
  <si>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</si>
  <si>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</si>
  <si>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</si>
  <si>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</si>
  <si>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</si>
  <si>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</si>
  <si>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</si>
  <si>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</si>
  <si>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</si>
  <si>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</si>
  <si>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</si>
  <si>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</si>
  <si>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</si>
  <si>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</si>
  <si>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</si>
  <si>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</si>
  <si>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</si>
  <si>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</si>
  <si>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</si>
  <si>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</si>
  <si>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</si>
  <si>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</si>
  <si>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</si>
  <si>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</si>
  <si>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</si>
  <si>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</si>
  <si>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</si>
  <si>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</si>
  <si>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</si>
  <si>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</si>
  <si>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</si>
  <si>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</si>
  <si>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</si>
  <si>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</si>
  <si>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</si>
  <si>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</si>
  <si>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</si>
  <si>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</si>
  <si>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</si>
  <si>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</si>
  <si>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</si>
  <si>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</si>
  <si>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</si>
  <si>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</si>
  <si>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</si>
  <si>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</si>
  <si>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</si>
  <si>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</si>
  <si>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</si>
  <si>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</si>
  <si>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</si>
  <si>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</si>
  <si>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</si>
  <si>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</si>
  <si>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</si>
  <si>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</si>
  <si>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</si>
  <si>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</si>
  <si>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</si>
  <si>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</si>
  <si>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</si>
  <si>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</si>
  <si>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</si>
  <si>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</si>
  <si>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</si>
  <si>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</si>
  <si>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</si>
  <si>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</si>
  <si>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</si>
  <si>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</si>
  <si>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</si>
  <si>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</si>
  <si>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</si>
  <si>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</si>
  <si>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</si>
  <si>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</si>
  <si>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</si>
  <si>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</si>
  <si>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</si>
  <si>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</si>
  <si>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</si>
  <si>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</si>
  <si>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</si>
  <si>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</si>
  <si>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</si>
  <si>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</si>
  <si>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</si>
  <si>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</si>
  <si>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</si>
  <si>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</si>
  <si>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</si>
  <si>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</si>
  <si>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</si>
  <si>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</si>
  <si>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</si>
  <si>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</si>
  <si>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</si>
  <si>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</si>
  <si>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</si>
  <si>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</si>
  <si>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</si>
  <si>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</si>
  <si>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</si>
  <si>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</si>
  <si>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</si>
  <si>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</si>
  <si>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</si>
  <si>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</si>
  <si>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</si>
  <si>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</si>
  <si>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</si>
  <si>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</si>
  <si>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</si>
  <si>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</si>
  <si>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</si>
  <si>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</si>
  <si>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</si>
  <si>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</si>
  <si>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</si>
  <si>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</si>
  <si>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</si>
  <si>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</si>
  <si>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</si>
  <si>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</si>
  <si>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</si>
  <si>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</si>
  <si>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</si>
  <si>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</si>
  <si>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</si>
  <si>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</si>
  <si>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</si>
  <si>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</si>
  <si>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</si>
  <si>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</si>
  <si>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</si>
  <si>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</si>
  <si>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</si>
  <si>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</si>
  <si>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</si>
  <si>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</si>
  <si>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</si>
  <si>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</si>
  <si>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</si>
  <si>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</si>
  <si>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</si>
  <si>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</si>
  <si>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</si>
  <si>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</si>
  <si>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</si>
  <si>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</si>
  <si>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</si>
  <si>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</si>
  <si>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</si>
  <si>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</si>
  <si>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</si>
  <si>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</si>
  <si>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</si>
  <si>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</si>
  <si>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</si>
  <si>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</si>
  <si>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</si>
  <si>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</si>
  <si>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</si>
  <si>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</si>
  <si>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</si>
  <si>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</si>
  <si>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</si>
  <si>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</si>
  <si>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</si>
  <si>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</si>
  <si>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</si>
  <si>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</si>
  <si>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</si>
  <si>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</si>
  <si>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</si>
  <si>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</si>
  <si>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</si>
  <si>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</si>
  <si>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</si>
  <si>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</si>
  <si>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</si>
  <si>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</si>
  <si>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</si>
  <si>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</si>
  <si>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</si>
  <si>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</si>
  <si>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</si>
  <si>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</si>
  <si>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</si>
  <si>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</si>
  <si>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</si>
  <si>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</si>
  <si>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</si>
  <si>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</si>
  <si>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</si>
  <si>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</si>
  <si>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</si>
  <si>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</si>
  <si>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</si>
  <si>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</si>
  <si>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</si>
  <si>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</si>
  <si>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</si>
  <si>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</si>
  <si>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</si>
  <si>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</si>
  <si>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</si>
  <si>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</si>
  <si>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</si>
  <si>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</si>
  <si>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</si>
  <si>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</si>
  <si>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</si>
  <si>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</si>
  <si>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</si>
  <si>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</si>
  <si>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</si>
  <si>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</si>
  <si>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</si>
  <si>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</si>
  <si>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</si>
  <si>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</si>
  <si>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</si>
  <si>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</si>
  <si>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</si>
  <si>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</si>
  <si>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</si>
  <si>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</si>
  <si>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</si>
  <si>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</si>
  <si>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</si>
  <si>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</si>
  <si>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</si>
  <si>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</si>
  <si>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</si>
  <si>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</si>
  <si>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</si>
  <si>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</si>
  <si>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</si>
  <si>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</si>
  <si>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</si>
  <si>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</si>
  <si>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</si>
  <si>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</si>
  <si>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</si>
  <si>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</si>
  <si>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</si>
  <si>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</si>
  <si>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</si>
  <si>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</si>
  <si>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</si>
  <si>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</si>
  <si>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</si>
  <si>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</si>
  <si>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</si>
  <si>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</si>
  <si>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</si>
  <si>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</si>
  <si>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</si>
  <si>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</si>
  <si>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</si>
  <si>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</si>
  <si>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</si>
  <si>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</si>
  <si>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</si>
  <si>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</si>
  <si>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</si>
  <si>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</si>
  <si>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</si>
  <si>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</si>
  <si>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</si>
  <si>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</si>
  <si>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</si>
  <si>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</si>
  <si>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</si>
  <si>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</si>
  <si>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</si>
  <si>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</si>
  <si>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</si>
  <si>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</si>
  <si>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</si>
  <si>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</si>
  <si>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</si>
  <si>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</si>
  <si>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</si>
  <si>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</si>
  <si>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</si>
  <si>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</si>
  <si>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</si>
  <si>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</si>
  <si>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</si>
  <si>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</si>
  <si>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</si>
  <si>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</si>
  <si>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</si>
  <si>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</si>
  <si>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</si>
  <si>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</si>
  <si>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</si>
  <si>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</si>
  <si>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</si>
  <si>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</si>
  <si>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</si>
  <si>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</si>
  <si>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</si>
  <si>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</si>
  <si>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</si>
  <si>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</si>
  <si>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</si>
  <si>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</si>
  <si>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</si>
  <si>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</si>
  <si>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</si>
  <si>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</si>
  <si>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</si>
  <si>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</si>
  <si>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</si>
  <si>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</si>
  <si>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</si>
  <si>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</si>
  <si>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</si>
  <si>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</si>
  <si>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</si>
  <si>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</si>
  <si>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</si>
  <si>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</si>
  <si>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</si>
  <si>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</si>
  <si>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</si>
  <si>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</si>
  <si>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</si>
  <si>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</si>
  <si>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</si>
  <si>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</si>
  <si>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</si>
  <si>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</si>
  <si>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</si>
  <si>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</si>
  <si>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</si>
  <si>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</si>
  <si>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</si>
  <si>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</si>
  <si>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</si>
  <si>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</si>
  <si>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</si>
  <si>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</si>
  <si>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</si>
  <si>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</si>
  <si>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</si>
  <si>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</si>
  <si>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</si>
  <si>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</si>
  <si>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</si>
  <si>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</si>
  <si>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</si>
  <si>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</si>
  <si>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</si>
  <si>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</si>
  <si>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</si>
  <si>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</si>
  <si>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</si>
  <si>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</si>
  <si>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</si>
  <si>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</si>
  <si>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</si>
  <si>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</si>
  <si>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</si>
  <si>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</si>
  <si>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</si>
  <si>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</si>
  <si>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</si>
  <si>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</si>
  <si>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</si>
  <si>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</si>
  <si>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</si>
  <si>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</si>
  <si>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</si>
  <si>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</si>
  <si>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</si>
  <si>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</si>
  <si>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</si>
  <si>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</si>
  <si>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</si>
  <si>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</si>
  <si>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</si>
  <si>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</si>
  <si>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</si>
  <si>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</si>
  <si>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</si>
  <si>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</si>
  <si>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</si>
  <si>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</si>
  <si>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</si>
  <si>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</si>
  <si>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</si>
  <si>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</si>
  <si>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</si>
  <si>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</si>
  <si>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</si>
  <si>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</si>
  <si>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</si>
  <si>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</si>
  <si>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</si>
  <si>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</si>
  <si>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</si>
  <si>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</si>
  <si>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</si>
  <si>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</si>
  <si>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</si>
  <si>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</si>
  <si>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</si>
  <si>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</si>
  <si>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</si>
  <si>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</si>
  <si>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</si>
  <si>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</si>
  <si>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</si>
  <si>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</si>
  <si>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</si>
  <si>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</si>
  <si>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</si>
  <si>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</si>
  <si>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</si>
  <si>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</si>
  <si>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</si>
  <si>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</si>
  <si>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</si>
  <si>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</si>
  <si>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</si>
  <si>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</si>
  <si>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</si>
  <si>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</si>
  <si>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</si>
  <si>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</si>
  <si>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</si>
  <si>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</si>
  <si>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</si>
  <si>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</si>
  <si>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</si>
  <si>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</si>
  <si>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</si>
  <si>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</si>
  <si>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</si>
  <si>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</si>
  <si>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</si>
  <si>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</si>
  <si>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</si>
  <si>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</si>
  <si>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</si>
  <si>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</si>
  <si>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</si>
  <si>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</si>
  <si>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</si>
  <si>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</si>
  <si>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</si>
  <si>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</si>
  <si>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</si>
  <si>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</si>
  <si>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</si>
  <si>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</si>
  <si>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</si>
  <si>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</si>
  <si>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</si>
  <si>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</si>
  <si>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</si>
  <si>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</si>
  <si>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</si>
  <si>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</si>
  <si>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</si>
  <si>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</si>
  <si>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</si>
  <si>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</si>
  <si>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</si>
  <si>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</si>
  <si>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</si>
  <si>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</si>
  <si>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</si>
  <si>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</si>
  <si>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</si>
  <si>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</si>
  <si>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</si>
  <si>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</si>
  <si>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</si>
  <si>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</si>
  <si>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</si>
  <si>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</si>
  <si>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</si>
  <si>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</si>
  <si>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</si>
  <si>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</si>
  <si>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</si>
  <si>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</si>
  <si>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</si>
  <si>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</si>
  <si>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</si>
  <si>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</si>
  <si>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</si>
  <si>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</si>
  <si>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</si>
  <si>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</si>
  <si>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</si>
  <si>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</si>
  <si>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</si>
  <si>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</si>
  <si>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</si>
  <si>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</si>
  <si>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</si>
  <si>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</si>
  <si>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</si>
  <si>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</si>
  <si>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</si>
  <si>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</si>
  <si>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</si>
  <si>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</si>
  <si>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</si>
  <si>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</si>
  <si>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</si>
  <si>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</si>
  <si>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</si>
  <si>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</si>
  <si>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</si>
  <si>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</si>
  <si>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</si>
  <si>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</si>
  <si>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</si>
  <si>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</si>
  <si>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</si>
  <si>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</si>
  <si>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</si>
  <si>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</si>
  <si>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</si>
  <si>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</si>
  <si>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</si>
  <si>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</si>
  <si>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</si>
  <si>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</si>
  <si>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</si>
  <si>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</si>
  <si>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</si>
  <si>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</si>
  <si>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</si>
  <si>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</si>
  <si>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</si>
  <si>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</si>
  <si>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</si>
  <si>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</si>
  <si>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</si>
  <si>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</si>
  <si>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</si>
  <si>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</si>
  <si>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</si>
  <si>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</si>
  <si>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</si>
  <si>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</si>
  <si>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</si>
  <si>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</si>
  <si>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</si>
  <si>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</si>
  <si>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</si>
  <si>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</si>
  <si>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</si>
  <si>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</si>
  <si>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</si>
  <si>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</si>
  <si>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</si>
  <si>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</si>
  <si>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</si>
  <si>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</si>
  <si>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</si>
  <si>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</si>
  <si>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</si>
  <si>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</si>
  <si>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</si>
  <si>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</si>
  <si>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</si>
  <si>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</si>
  <si>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</si>
  <si>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</si>
  <si>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</si>
  <si>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</si>
  <si>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</si>
  <si>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</si>
  <si>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</si>
  <si>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</si>
  <si>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</si>
  <si>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</si>
  <si>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</si>
  <si>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</si>
  <si>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</si>
  <si>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</si>
  <si>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</si>
  <si>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</si>
  <si>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</si>
  <si>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</si>
  <si>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</si>
  <si>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</si>
  <si>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</si>
  <si>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</si>
  <si>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</si>
  <si>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</si>
  <si>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</si>
  <si>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</si>
  <si>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</si>
  <si>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</si>
  <si>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</si>
  <si>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</si>
  <si>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</si>
  <si>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</si>
  <si>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</si>
  <si>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</si>
  <si>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</si>
  <si>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</si>
  <si>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</si>
  <si>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</si>
  <si>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</si>
  <si>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</si>
  <si>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</si>
  <si>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</si>
  <si>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</si>
  <si>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</si>
  <si>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</si>
  <si>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</si>
  <si>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</si>
  <si>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</si>
  <si>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</si>
  <si>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</si>
  <si>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</si>
  <si>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</si>
  <si>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</si>
  <si>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</si>
  <si>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</si>
  <si>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</si>
  <si>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</si>
  <si>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</si>
  <si>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</si>
  <si>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</si>
  <si>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</si>
  <si>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</si>
  <si>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</si>
  <si>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</si>
  <si>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</si>
  <si>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</si>
  <si>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</si>
  <si>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</si>
  <si>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</si>
  <si>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</si>
  <si>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</si>
  <si>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</si>
  <si>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</si>
  <si>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</si>
  <si>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</si>
  <si>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</si>
  <si>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</si>
  <si>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</si>
  <si>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</si>
  <si>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</si>
  <si>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</si>
  <si>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</si>
  <si>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</si>
  <si>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</si>
  <si>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</si>
  <si>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</si>
  <si>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</si>
  <si>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</si>
  <si>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</si>
  <si>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</si>
  <si>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</si>
  <si>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</si>
  <si>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</si>
  <si>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</si>
  <si>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</si>
  <si>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</si>
  <si>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</si>
  <si>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</si>
  <si>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</si>
  <si>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</si>
  <si>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</si>
  <si>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</si>
  <si>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</si>
  <si>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</si>
  <si>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</si>
  <si>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</si>
  <si>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</si>
  <si>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</si>
  <si>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</si>
  <si>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</si>
  <si>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</si>
  <si>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</si>
  <si>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</si>
  <si>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</si>
  <si>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</si>
  <si>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</si>
  <si>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</si>
  <si>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</si>
  <si>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</si>
  <si>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</si>
  <si>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</si>
  <si>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</si>
  <si>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</si>
  <si>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</si>
  <si>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</si>
  <si>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</si>
  <si>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</si>
  <si>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</si>
  <si>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</si>
  <si>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</si>
  <si>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</si>
  <si>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</si>
  <si>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</si>
  <si>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</si>
  <si>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</si>
  <si>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</si>
  <si>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</si>
  <si>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</si>
  <si>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</si>
  <si>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</si>
  <si>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</si>
  <si>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</si>
  <si>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</si>
  <si>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</si>
  <si>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</si>
  <si>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</si>
  <si>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</si>
  <si>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</si>
  <si>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</si>
  <si>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</si>
  <si>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</si>
  <si>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</si>
  <si>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</si>
  <si>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</si>
  <si>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</si>
  <si>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</si>
  <si>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</si>
  <si>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</si>
  <si>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</si>
  <si>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</si>
  <si>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</si>
  <si>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</si>
  <si>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</si>
  <si>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</si>
  <si>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</si>
  <si>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</si>
  <si>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</si>
  <si>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</si>
  <si>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</si>
  <si>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</si>
  <si>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</si>
  <si>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</si>
  <si>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</si>
  <si>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</si>
  <si>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</si>
  <si>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</si>
  <si>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</si>
  <si>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</si>
  <si>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</si>
  <si>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</si>
  <si>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</si>
  <si>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</si>
  <si>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</si>
  <si>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</si>
  <si>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</si>
  <si>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</si>
  <si>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</si>
  <si>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</si>
  <si>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</si>
  <si>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</si>
  <si>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</si>
  <si>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</si>
  <si>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</si>
  <si>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</si>
  <si>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</si>
  <si>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</si>
  <si>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</si>
  <si>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</si>
  <si>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</si>
  <si>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</si>
  <si>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</si>
  <si>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</si>
  <si>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</si>
  <si>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</si>
  <si>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</si>
  <si>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</si>
  <si>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</si>
  <si>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</si>
  <si>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</si>
  <si>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</si>
  <si>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</si>
  <si>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</si>
  <si>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</si>
  <si>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</si>
  <si>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</si>
  <si>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</si>
  <si>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</si>
  <si>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</si>
  <si>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</si>
  <si>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</si>
  <si>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</si>
  <si>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</si>
  <si>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</si>
  <si>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</si>
  <si>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</si>
  <si>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</si>
  <si>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</si>
  <si>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</si>
  <si>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</si>
  <si>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</si>
  <si>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</si>
  <si>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</si>
  <si>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</si>
  <si>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</si>
  <si>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</si>
  <si>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</si>
  <si>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</si>
  <si>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</si>
  <si>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</si>
  <si>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</si>
  <si>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</si>
  <si>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</si>
  <si>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</si>
  <si>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</si>
  <si>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</si>
  <si>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</si>
  <si>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</si>
  <si>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</si>
  <si>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</si>
  <si>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</si>
  <si>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</si>
  <si>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</si>
  <si>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</si>
  <si>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</si>
  <si>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</si>
  <si>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</si>
  <si>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</si>
  <si>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</si>
  <si>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</si>
  <si>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</si>
  <si>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</si>
  <si>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</si>
  <si>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</si>
  <si>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</si>
  <si>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</si>
  <si>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</si>
  <si>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</si>
  <si>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</si>
  <si>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</si>
  <si>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</si>
  <si>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</si>
  <si>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</si>
  <si>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</si>
  <si>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</si>
  <si>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</si>
  <si>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</si>
  <si>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</si>
  <si>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</si>
  <si>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</si>
  <si>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</si>
  <si>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</si>
  <si>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</si>
  <si>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</si>
  <si>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</si>
  <si>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</si>
  <si>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</si>
  <si>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</si>
  <si>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</si>
  <si>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</si>
  <si>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</si>
  <si>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</si>
  <si>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</si>
  <si>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</si>
  <si>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</si>
  <si>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</si>
  <si>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</si>
  <si>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</si>
  <si>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</si>
  <si>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</si>
  <si>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</si>
  <si>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</si>
  <si>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</si>
  <si>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</si>
  <si>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</si>
  <si>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</si>
  <si>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</si>
  <si>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</si>
  <si>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</si>
  <si>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</si>
  <si>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</si>
  <si>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</si>
  <si>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</si>
  <si>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</si>
  <si>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</si>
  <si>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</si>
  <si>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</si>
  <si>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</si>
  <si>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</si>
  <si>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</si>
  <si>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</si>
  <si>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</si>
  <si>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</si>
  <si>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</si>
  <si>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</si>
  <si>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</si>
  <si>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</si>
  <si>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</si>
  <si>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</si>
  <si>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</si>
  <si>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</si>
  <si>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</si>
  <si>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</si>
  <si>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</si>
  <si>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</si>
  <si>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</si>
  <si>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</si>
  <si>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</si>
  <si>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</si>
  <si>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</si>
  <si>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</si>
  <si>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</si>
  <si>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</si>
  <si>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</si>
  <si>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</si>
  <si>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</si>
  <si>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</si>
  <si>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</si>
  <si>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</si>
  <si>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</si>
  <si>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</si>
  <si>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</si>
  <si>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</si>
  <si>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</si>
  <si>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</si>
  <si>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</si>
  <si>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</si>
  <si>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</si>
  <si>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</si>
  <si>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</si>
  <si>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</si>
  <si>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</si>
  <si>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</si>
  <si>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</si>
  <si>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</si>
  <si>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</si>
  <si>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</si>
  <si>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</si>
  <si>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</si>
  <si>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</si>
  <si>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</si>
  <si>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</si>
  <si>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</si>
  <si>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</si>
  <si>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</si>
  <si>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</si>
  <si>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</si>
  <si>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</si>
  <si>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</si>
  <si>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</si>
  <si>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</si>
  <si>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</si>
  <si>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</si>
  <si>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</si>
  <si>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</si>
  <si>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</si>
  <si>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</si>
  <si>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</si>
  <si>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</si>
  <si>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</si>
  <si>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</si>
  <si>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</si>
  <si>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</si>
  <si>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</si>
  <si>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</si>
  <si>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</si>
  <si>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</si>
  <si>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</si>
  <si>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</si>
  <si>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</si>
  <si>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</si>
  <si>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</si>
  <si>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</si>
  <si>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</si>
  <si>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</si>
  <si>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</si>
  <si>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</si>
  <si>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</si>
  <si>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</si>
  <si>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</si>
  <si>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</si>
  <si>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</si>
  <si>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</si>
  <si>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</si>
  <si>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</si>
  <si>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</si>
  <si>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</si>
  <si>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</si>
  <si>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</si>
  <si>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</si>
  <si>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</si>
  <si>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</si>
  <si>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</si>
  <si>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</si>
  <si>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</si>
  <si>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</si>
  <si>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</si>
  <si>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</si>
  <si>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</si>
  <si>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</si>
  <si>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</si>
  <si>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</si>
  <si>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</si>
  <si>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</si>
  <si>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</si>
  <si>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</si>
  <si>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</si>
  <si>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</si>
  <si>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</si>
  <si>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</si>
  <si>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</si>
  <si>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</si>
  <si>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</si>
  <si>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</si>
  <si>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</si>
  <si>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</si>
  <si>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</si>
  <si>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</si>
  <si>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</si>
  <si>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</si>
  <si>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</si>
  <si>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</si>
  <si>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</si>
  <si>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</si>
  <si>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</si>
  <si>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</si>
  <si>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</si>
  <si>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</si>
  <si>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</si>
  <si>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</si>
  <si>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</si>
  <si>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</si>
  <si>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</si>
  <si>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</si>
  <si>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</si>
  <si>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</si>
  <si>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</si>
  <si>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</si>
  <si>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</si>
  <si>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</si>
  <si>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</si>
  <si>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</si>
  <si>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</si>
  <si>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</si>
  <si>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</si>
  <si>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</si>
  <si>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</si>
  <si>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</si>
  <si>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</si>
  <si>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</si>
  <si>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</si>
  <si>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</si>
  <si>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</si>
  <si>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</si>
  <si>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</si>
  <si>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</si>
  <si>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</si>
  <si>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</si>
  <si>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</si>
  <si>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</si>
  <si>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</si>
  <si>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</si>
  <si>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</si>
  <si>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</si>
  <si>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</si>
  <si>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</si>
  <si>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</si>
  <si>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</si>
  <si>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</si>
  <si>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</si>
  <si>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</si>
  <si>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</si>
  <si>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</si>
  <si>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</si>
  <si>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</si>
  <si>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</si>
  <si>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</si>
  <si>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</si>
  <si>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</si>
  <si>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</si>
  <si>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</si>
  <si>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</si>
  <si>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</si>
  <si>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</si>
  <si>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</si>
  <si>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</si>
  <si>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</si>
  <si>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</si>
  <si>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</si>
  <si>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</si>
  <si>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</si>
  <si>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</si>
  <si>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</si>
  <si>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</si>
  <si>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</si>
  <si>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</si>
  <si>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</si>
  <si>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</si>
  <si>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</si>
  <si>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</si>
  <si>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</si>
  <si>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</si>
  <si>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</si>
  <si>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</si>
  <si>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</si>
  <si>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</si>
  <si>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</si>
  <si>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</si>
  <si>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</si>
  <si>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</si>
  <si>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</si>
  <si>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</si>
  <si>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</si>
  <si>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</si>
  <si>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</si>
  <si>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</si>
  <si>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</si>
  <si>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</si>
  <si>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</si>
  <si>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</si>
  <si>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</si>
  <si>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</si>
  <si>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</si>
  <si>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</si>
  <si>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</si>
  <si>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</si>
  <si>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</si>
  <si>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</si>
  <si>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</si>
  <si>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</si>
  <si>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</si>
  <si>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</si>
  <si>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</si>
  <si>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</si>
  <si>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</si>
  <si>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</si>
  <si>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</si>
  <si>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</si>
  <si>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</si>
  <si>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</si>
  <si>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</si>
  <si>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</si>
  <si>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</si>
  <si>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</si>
  <si>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</si>
  <si>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</si>
  <si>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</si>
  <si>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</si>
  <si>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</si>
  <si>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</si>
  <si>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</si>
  <si>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</si>
  <si>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</si>
  <si>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</si>
  <si>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</si>
  <si>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</si>
  <si>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</si>
  <si>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</si>
  <si>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</si>
  <si>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</si>
  <si>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</si>
  <si>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</si>
  <si>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</si>
  <si>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</si>
  <si>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</si>
  <si>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</si>
  <si>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</si>
  <si>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</si>
  <si>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</si>
  <si>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</si>
  <si>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</si>
  <si>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</si>
  <si>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</si>
  <si>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</si>
  <si>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</si>
  <si>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</si>
  <si>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</si>
  <si>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</si>
  <si>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</si>
  <si>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</si>
  <si>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</si>
  <si>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</si>
  <si>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</si>
  <si>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</si>
  <si>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</si>
  <si>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</si>
  <si>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</si>
  <si>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</si>
  <si>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</si>
  <si>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</si>
  <si>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</si>
  <si>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</si>
  <si>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</si>
  <si>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</si>
  <si>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</si>
  <si>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</si>
  <si>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</si>
  <si>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</si>
  <si>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</si>
  <si>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</si>
  <si>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</si>
  <si>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</si>
  <si>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</si>
  <si>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</si>
  <si>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</si>
  <si>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</si>
  <si>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</si>
  <si>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</si>
  <si>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</si>
  <si>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</si>
  <si>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</si>
  <si>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</si>
  <si>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</si>
  <si>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</si>
  <si>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</si>
  <si>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</si>
  <si>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</si>
  <si>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</si>
  <si>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</si>
  <si>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</si>
  <si>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</si>
  <si>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</si>
  <si>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</si>
  <si>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</si>
  <si>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</si>
  <si>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</si>
  <si>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</si>
  <si>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</si>
  <si>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</si>
  <si>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</si>
  <si>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</si>
  <si>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</si>
  <si>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</si>
  <si>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</si>
  <si>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</si>
  <si>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</si>
  <si>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</si>
  <si>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</si>
  <si>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</si>
  <si>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</si>
  <si>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</si>
  <si>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</si>
  <si>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</si>
  <si>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</si>
  <si>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</si>
  <si>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</si>
  <si>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</si>
  <si>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</si>
  <si>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</si>
  <si>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</si>
  <si>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</si>
  <si>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</si>
  <si>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</si>
  <si>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</si>
  <si>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</si>
  <si>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</si>
  <si>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</si>
  <si>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</si>
  <si>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</si>
  <si>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</si>
  <si>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</si>
  <si>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</si>
  <si>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</si>
  <si>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</si>
  <si>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</si>
  <si>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</si>
  <si>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</si>
  <si>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</si>
  <si>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</si>
  <si>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</si>
  <si>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</si>
  <si>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</si>
  <si>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</si>
  <si>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</si>
  <si>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</si>
  <si>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</si>
  <si>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</si>
  <si>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</si>
  <si>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</si>
  <si>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</si>
  <si>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</si>
  <si>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</si>
  <si>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</si>
  <si>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</si>
  <si>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</si>
  <si>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</si>
  <si>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</si>
  <si>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</si>
  <si>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</si>
  <si>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</si>
  <si>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</si>
  <si>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</si>
  <si>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</si>
  <si>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</si>
  <si>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</si>
  <si>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</si>
  <si>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</si>
  <si>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</si>
  <si>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</si>
  <si>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</si>
  <si>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</si>
  <si>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</si>
  <si>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</si>
  <si>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</si>
  <si>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</si>
  <si>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</si>
  <si>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</si>
  <si>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</si>
  <si>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</si>
  <si>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</si>
  <si>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</si>
  <si>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</si>
  <si>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</si>
  <si>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</si>
  <si>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</si>
  <si>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</si>
  <si>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</si>
  <si>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</si>
  <si>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</si>
  <si>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</si>
  <si>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</si>
  <si>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</si>
  <si>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</si>
  <si>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</si>
  <si>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</si>
  <si>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</si>
  <si>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</si>
  <si>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</si>
  <si>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</si>
  <si>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</si>
  <si>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</si>
  <si>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</si>
  <si>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</si>
  <si>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</si>
  <si>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</si>
  <si>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</si>
  <si>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</si>
  <si>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</si>
  <si>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</si>
  <si>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</si>
  <si>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</si>
  <si>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</si>
  <si>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</si>
  <si>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</si>
  <si>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</si>
  <si>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</si>
  <si>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</si>
  <si>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</si>
  <si>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</si>
  <si>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</si>
  <si>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</si>
  <si>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</si>
  <si>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</si>
  <si>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</si>
  <si>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</si>
  <si>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</si>
  <si>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</si>
  <si>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</si>
  <si>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</si>
  <si>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</si>
  <si>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</si>
  <si>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</si>
  <si>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</si>
  <si>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</si>
  <si>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</si>
  <si>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</si>
  <si>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</si>
  <si>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</si>
  <si>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</si>
  <si>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</si>
  <si>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</si>
  <si>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</si>
  <si>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</si>
  <si>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</si>
  <si>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</si>
  <si>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</si>
  <si>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</si>
  <si>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</si>
  <si>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</si>
  <si>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</si>
  <si>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</si>
  <si>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</si>
  <si>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</si>
  <si>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</si>
  <si>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</si>
  <si>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</si>
  <si>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</si>
  <si>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</si>
  <si>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</si>
  <si>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</si>
  <si>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</si>
  <si>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</si>
  <si>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</si>
  <si>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</si>
  <si>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</si>
  <si>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</si>
  <si>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</si>
  <si>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</si>
  <si>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</si>
  <si>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</si>
  <si>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</si>
  <si>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</si>
  <si>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</si>
  <si>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</si>
  <si>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</si>
  <si>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</si>
  <si>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</si>
  <si>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</si>
  <si>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</si>
  <si>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</si>
  <si>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</si>
  <si>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</si>
  <si>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</si>
  <si>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</si>
  <si>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</si>
  <si>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</si>
  <si>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</si>
  <si>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</si>
  <si>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</si>
  <si>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</si>
  <si>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</si>
  <si>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</si>
  <si>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</si>
  <si>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</si>
  <si>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</si>
  <si>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</si>
  <si>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</si>
  <si>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</si>
  <si>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</si>
  <si>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</si>
  <si>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</si>
  <si>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</si>
  <si>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</si>
  <si>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</si>
  <si>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</si>
  <si>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</si>
  <si>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</si>
  <si>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</si>
  <si>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</si>
  <si>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</si>
  <si>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</si>
  <si>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</si>
  <si>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</si>
  <si>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</si>
  <si>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</si>
  <si>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</si>
  <si>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</si>
  <si>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</si>
  <si>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</si>
  <si>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</si>
  <si>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</si>
  <si>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</si>
  <si>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</si>
  <si>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</si>
  <si>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</si>
  <si>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</si>
  <si>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</si>
  <si>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</si>
  <si>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</si>
  <si>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</si>
  <si>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</si>
  <si>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</si>
  <si>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</si>
  <si>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</si>
  <si>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</si>
  <si>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</si>
  <si>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</si>
  <si>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</si>
  <si>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</si>
  <si>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</si>
  <si>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</si>
  <si>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</si>
  <si>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</si>
  <si>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</si>
  <si>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</si>
  <si>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</si>
  <si>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</si>
  <si>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</si>
  <si>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</si>
  <si>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</si>
  <si>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</si>
  <si>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</si>
  <si>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</si>
  <si>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</si>
  <si>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</si>
  <si>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</si>
  <si>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</si>
  <si>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</si>
  <si>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</si>
  <si>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</si>
  <si>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</si>
  <si>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</si>
  <si>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</si>
  <si>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</si>
  <si>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</si>
  <si>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</si>
  <si>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</si>
  <si>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</si>
  <si>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</si>
  <si>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</si>
  <si>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</si>
  <si>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</si>
  <si>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</si>
  <si>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</si>
  <si>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</si>
  <si>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</si>
  <si>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</si>
  <si>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</si>
  <si>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</si>
  <si>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</si>
  <si>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</si>
  <si>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</si>
  <si>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</si>
  <si>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</si>
  <si>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</si>
  <si>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</si>
  <si>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</si>
  <si>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</si>
  <si>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</si>
  <si>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</si>
  <si>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</si>
  <si>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</si>
  <si>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</si>
  <si>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</si>
  <si>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</si>
  <si>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</si>
  <si>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</si>
  <si>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</si>
  <si>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</si>
  <si>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</si>
  <si>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</si>
  <si>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</si>
  <si>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</si>
  <si>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</si>
  <si>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</si>
  <si>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</si>
  <si>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</si>
  <si>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</si>
  <si>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</si>
  <si>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</si>
  <si>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</si>
  <si>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</si>
  <si>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</si>
  <si>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</si>
  <si>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</si>
  <si>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</si>
  <si>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</si>
  <si>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</si>
  <si>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</si>
  <si>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</si>
  <si>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</si>
  <si>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</si>
  <si>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</si>
  <si>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</si>
  <si>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</si>
  <si>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</si>
  <si>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</si>
  <si>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</si>
  <si>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</si>
  <si>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</si>
  <si>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</si>
  <si>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</si>
  <si>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</si>
  <si>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</si>
  <si>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</si>
  <si>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</si>
  <si>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</si>
  <si>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</si>
  <si>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</si>
  <si>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</si>
  <si>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</si>
  <si>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</si>
  <si>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</si>
  <si>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</si>
  <si>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</si>
  <si>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</si>
  <si>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</si>
  <si>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</si>
  <si>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</si>
  <si>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</si>
  <si>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</si>
  <si>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</si>
  <si>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</si>
  <si>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</si>
  <si>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</si>
  <si>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</si>
  <si>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</si>
  <si>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</si>
  <si>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</si>
  <si>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</si>
  <si>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</si>
  <si>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</si>
  <si>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</si>
  <si>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</si>
  <si>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</si>
  <si>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</si>
  <si>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</si>
  <si>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</si>
  <si>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</si>
  <si>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</si>
  <si>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</si>
  <si>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</si>
  <si>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</si>
  <si>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</si>
  <si>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</si>
  <si>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</si>
  <si>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</si>
  <si>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</si>
  <si>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</si>
  <si>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</si>
  <si>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</si>
  <si>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</si>
  <si>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</si>
  <si>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</si>
  <si>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</si>
  <si>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</si>
  <si>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</si>
  <si>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</si>
  <si>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</si>
  <si>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</si>
  <si>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</si>
  <si>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</si>
  <si>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</si>
  <si>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</si>
  <si>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</si>
  <si>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</si>
  <si>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</si>
  <si>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</si>
  <si>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</si>
  <si>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</si>
  <si>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</si>
  <si>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</si>
  <si>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</si>
  <si>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</si>
  <si>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</si>
  <si>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</si>
  <si>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</si>
  <si>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</si>
  <si>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</si>
  <si>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</si>
  <si>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</si>
  <si>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</si>
  <si>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</si>
  <si>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</si>
  <si>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</si>
  <si>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</si>
  <si>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</si>
  <si>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</si>
  <si>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</si>
  <si>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</si>
  <si>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</si>
  <si>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</si>
  <si>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</si>
  <si>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</si>
  <si>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</si>
  <si>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</si>
  <si>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</si>
  <si>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</si>
  <si>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</si>
  <si>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</si>
  <si>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</si>
  <si>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</si>
  <si>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</si>
  <si>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</si>
  <si>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</si>
  <si>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</si>
  <si>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</si>
  <si>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</si>
  <si>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</si>
  <si>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</si>
  <si>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</si>
  <si>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</si>
  <si>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</si>
  <si>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</si>
  <si>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</si>
  <si>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</si>
  <si>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</si>
  <si>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</si>
  <si>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</si>
  <si>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</si>
  <si>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</si>
  <si>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</si>
  <si>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</si>
  <si>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</si>
  <si>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</si>
  <si>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</si>
  <si>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</si>
  <si>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</si>
  <si>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</si>
  <si>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</si>
  <si>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</si>
  <si>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</si>
  <si>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</si>
  <si>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</si>
  <si>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</si>
  <si>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</si>
  <si>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</si>
  <si>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</si>
  <si>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</si>
  <si>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</si>
  <si>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</si>
  <si>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</si>
  <si>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</si>
  <si>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</si>
  <si>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</si>
  <si>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</si>
  <si>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</si>
  <si>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</si>
  <si>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</si>
  <si>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</si>
  <si>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</si>
  <si>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</si>
  <si>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</si>
  <si>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</si>
  <si>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</si>
  <si>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</si>
  <si>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</si>
  <si>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</si>
  <si>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</si>
  <si>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</si>
  <si>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</si>
  <si>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</si>
  <si>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</si>
  <si>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</si>
  <si>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</si>
  <si>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</si>
  <si>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</si>
  <si>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</si>
  <si>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</si>
  <si>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</si>
  <si>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</si>
  <si>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</si>
  <si>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</si>
  <si>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</si>
  <si>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</si>
  <si>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</si>
  <si>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</si>
  <si>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</si>
  <si>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</si>
  <si>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</si>
  <si>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</si>
  <si>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</si>
  <si>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</si>
  <si>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</si>
  <si>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</si>
  <si>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</si>
  <si>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</si>
  <si>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</si>
  <si>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</si>
  <si>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</si>
  <si>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</si>
  <si>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</si>
  <si>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</si>
  <si>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</si>
  <si>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</si>
  <si>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</si>
  <si>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</si>
  <si>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</si>
  <si>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</si>
  <si>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</si>
  <si>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</si>
  <si>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</si>
  <si>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</si>
  <si>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</si>
  <si>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</si>
  <si>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</si>
  <si>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</si>
  <si>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</si>
  <si>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</si>
  <si>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</si>
  <si>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</si>
  <si>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</si>
  <si>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</si>
  <si>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</si>
  <si>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</si>
  <si>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</si>
  <si>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</si>
  <si>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</si>
  <si>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</si>
  <si>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</si>
  <si>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</si>
  <si>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</si>
  <si>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</si>
  <si>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</si>
  <si>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</si>
  <si>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</si>
  <si>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</si>
  <si>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</si>
  <si>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</si>
  <si>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</si>
  <si>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</si>
  <si>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</si>
  <si>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</si>
  <si>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</si>
  <si>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</si>
  <si>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</si>
  <si>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</si>
  <si>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</si>
  <si>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</si>
  <si>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</si>
  <si>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</si>
  <si>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</si>
  <si>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</si>
  <si>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</si>
  <si>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</si>
  <si>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</si>
  <si>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</si>
  <si>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</si>
  <si>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</si>
  <si>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</si>
  <si>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</si>
  <si>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</si>
  <si>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</si>
  <si>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</si>
  <si>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</si>
  <si>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</si>
  <si>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</si>
  <si>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</si>
  <si>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</si>
  <si>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</si>
  <si>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</si>
  <si>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</si>
  <si>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</si>
  <si>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</si>
  <si>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</si>
  <si>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</si>
  <si>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</si>
  <si>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</si>
  <si>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</si>
  <si>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</si>
  <si>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</si>
  <si>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</si>
  <si>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</si>
  <si>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</si>
  <si>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</si>
  <si>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</si>
  <si>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</si>
  <si>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</si>
  <si>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</si>
  <si>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</si>
  <si>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</si>
  <si>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</si>
  <si>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</si>
  <si>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</si>
  <si>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</si>
  <si>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</si>
  <si>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</si>
  <si>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</si>
  <si>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</si>
  <si>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</si>
  <si>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</si>
  <si>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</si>
  <si>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</si>
  <si>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</si>
  <si>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</si>
  <si>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</si>
  <si>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</si>
  <si>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</si>
  <si>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</si>
  <si>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</si>
  <si>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</si>
  <si>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</si>
  <si>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</si>
  <si>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</si>
  <si>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</si>
  <si>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</si>
  <si>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</si>
  <si>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</si>
  <si>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</si>
  <si>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</si>
  <si>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</si>
  <si>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</si>
  <si>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</si>
  <si>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</si>
  <si>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</si>
  <si>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</si>
  <si>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</si>
  <si>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</si>
  <si>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</si>
  <si>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</si>
  <si>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</si>
  <si>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</si>
  <si>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</si>
  <si>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</si>
  <si>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</si>
  <si>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</si>
  <si>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</si>
  <si>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</si>
  <si>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</si>
  <si>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</si>
  <si>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</si>
  <si>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</si>
  <si>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</si>
  <si>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</si>
  <si>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</si>
  <si>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</si>
  <si>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</si>
  <si>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</si>
  <si>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</si>
  <si>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</si>
  <si>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</si>
  <si>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</si>
  <si>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</si>
  <si>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</si>
  <si>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</si>
  <si>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</si>
  <si>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</si>
  <si>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</si>
  <si>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</si>
  <si>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</si>
  <si>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</si>
  <si>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</si>
  <si>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</si>
  <si>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</si>
  <si>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</si>
  <si>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</si>
  <si>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</si>
  <si>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</si>
  <si>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</si>
  <si>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</si>
  <si>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</si>
  <si>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</si>
  <si>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</si>
  <si>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</si>
  <si>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</si>
  <si>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</si>
  <si>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</si>
  <si>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</si>
  <si>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</si>
  <si>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</si>
  <si>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</si>
  <si>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</si>
  <si>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</si>
  <si>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</si>
  <si>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</si>
  <si>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</si>
  <si>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</si>
  <si>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</si>
  <si>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</si>
  <si>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</si>
  <si>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</si>
  <si>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</si>
  <si>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</si>
  <si>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</si>
  <si>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</si>
  <si>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</si>
  <si>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</si>
  <si>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</si>
  <si>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</si>
  <si>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</si>
  <si>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</si>
  <si>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</si>
  <si>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</si>
  <si>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</si>
  <si>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</si>
  <si>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</si>
  <si>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</si>
  <si>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</si>
  <si>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</si>
  <si>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</si>
  <si>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</si>
  <si>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</si>
  <si>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</si>
  <si>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</si>
  <si>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</si>
  <si>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</si>
  <si>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</si>
  <si>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</si>
  <si>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</si>
  <si>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</si>
  <si>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</si>
  <si>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</si>
  <si>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</si>
  <si>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</si>
  <si>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</si>
  <si>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</si>
  <si>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</si>
  <si>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</si>
  <si>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</si>
  <si>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</si>
  <si>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</si>
  <si>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</si>
  <si>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</si>
  <si>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</si>
  <si>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</si>
  <si>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</si>
  <si>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</si>
  <si>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</si>
  <si>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</si>
  <si>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</si>
  <si>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</si>
  <si>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</si>
  <si>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</si>
  <si>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</si>
  <si>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</si>
  <si>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</si>
  <si>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</si>
  <si>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</si>
  <si>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</si>
  <si>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</si>
  <si>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</si>
  <si>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</si>
  <si>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</si>
  <si>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</si>
  <si>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</si>
  <si>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</si>
  <si>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</si>
  <si>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</si>
  <si>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</si>
  <si>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</si>
  <si>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</si>
  <si>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</si>
  <si>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</si>
  <si>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</si>
  <si>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</si>
  <si>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</si>
  <si>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</si>
  <si>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</si>
  <si>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</si>
  <si>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</si>
  <si>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</si>
  <si>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</si>
  <si>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</si>
  <si>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</si>
  <si>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</si>
  <si>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</si>
  <si>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</si>
  <si>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</si>
  <si>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</si>
  <si>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</si>
  <si>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</si>
  <si>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</si>
  <si>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</si>
  <si>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</si>
  <si>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</si>
  <si>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</si>
  <si>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</si>
  <si>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</si>
  <si>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</si>
  <si>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</si>
  <si>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</si>
  <si>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</si>
  <si>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</si>
  <si>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</si>
  <si>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</si>
  <si>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</si>
  <si>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</si>
  <si>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</si>
  <si>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</si>
  <si>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</si>
  <si>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</si>
  <si>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</si>
  <si>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</si>
  <si>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</si>
  <si>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</si>
  <si>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</si>
  <si>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</si>
  <si>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</si>
  <si>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</si>
  <si>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</si>
  <si>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</si>
  <si>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</si>
  <si>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</si>
  <si>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</si>
  <si>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</si>
  <si>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</si>
  <si>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</si>
  <si>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</si>
  <si>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</si>
  <si>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</si>
  <si>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</si>
  <si>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</si>
  <si>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</si>
  <si>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</si>
  <si>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</si>
  <si>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</si>
  <si>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</si>
  <si>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</si>
  <si>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</si>
  <si>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</si>
  <si>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</si>
  <si>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</si>
  <si>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</si>
  <si>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</si>
  <si>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</si>
  <si>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</si>
  <si>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</si>
  <si>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</si>
  <si>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</si>
  <si>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</si>
  <si>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</si>
  <si>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</si>
  <si>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</si>
  <si>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</si>
  <si>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</si>
  <si>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</si>
  <si>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</si>
  <si>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</si>
  <si>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</si>
  <si>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</si>
  <si>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</si>
  <si>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</si>
  <si>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</si>
  <si>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</si>
  <si>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</si>
  <si>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</si>
  <si>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</si>
  <si>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</si>
  <si>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</si>
  <si>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</si>
  <si>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</si>
  <si>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</si>
  <si>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</si>
  <si>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</si>
  <si>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</si>
  <si>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</si>
  <si>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</si>
  <si>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</si>
  <si>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</si>
  <si>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</si>
  <si>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</si>
  <si>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</si>
  <si>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</si>
  <si>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</si>
  <si>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</si>
  <si>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</si>
  <si>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</si>
  <si>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</si>
  <si>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</si>
  <si>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</si>
  <si>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</si>
  <si>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</si>
  <si>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</si>
  <si>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</si>
  <si>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</si>
  <si>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</si>
  <si>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</si>
  <si>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</si>
  <si>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</si>
  <si>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</si>
  <si>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</si>
  <si>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</si>
  <si>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</si>
  <si>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</si>
  <si>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</si>
  <si>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</si>
  <si>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</si>
  <si>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</si>
  <si>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</si>
  <si>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</si>
  <si>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</si>
  <si>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</si>
  <si>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</si>
  <si>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</si>
  <si>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</si>
  <si>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</si>
  <si>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</si>
  <si>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</si>
  <si>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</si>
  <si>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</si>
  <si>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</si>
  <si>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</si>
  <si>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</si>
  <si>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</si>
  <si>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</si>
  <si>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</si>
  <si>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</si>
  <si>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</si>
  <si>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</si>
  <si>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</si>
  <si>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</si>
  <si>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</si>
  <si>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</si>
  <si>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</si>
  <si>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</si>
  <si>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</si>
  <si>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</si>
  <si>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</si>
  <si>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</si>
  <si>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</si>
  <si>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</si>
  <si>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</si>
  <si>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</si>
  <si>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</si>
  <si>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</si>
  <si>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</si>
  <si>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</si>
  <si>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</si>
  <si>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</si>
  <si>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</si>
  <si>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</si>
  <si>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</si>
  <si>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</si>
  <si>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</si>
  <si>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</si>
  <si>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</si>
  <si>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</si>
  <si>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</si>
  <si>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</si>
  <si>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</si>
  <si>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</si>
  <si>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</si>
  <si>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</si>
  <si>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</si>
  <si>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</si>
  <si>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</si>
  <si>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</si>
  <si>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</si>
  <si>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</si>
  <si>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</si>
  <si>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</si>
  <si>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</si>
  <si>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</si>
  <si>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</si>
  <si>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</si>
  <si>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</si>
  <si>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</si>
  <si>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</si>
  <si>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</si>
  <si>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</si>
  <si>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</si>
  <si>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</si>
  <si>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</si>
  <si>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</si>
  <si>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</si>
  <si>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</si>
  <si>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</si>
  <si>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</si>
  <si>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</si>
  <si>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</si>
  <si>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</si>
  <si>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</si>
  <si>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</si>
  <si>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</si>
  <si>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</si>
  <si>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</si>
  <si>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</si>
  <si>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</si>
  <si>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</si>
  <si>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</si>
  <si>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</si>
  <si>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</si>
  <si>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</si>
  <si>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</si>
  <si>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</si>
  <si>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</si>
  <si>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</si>
  <si>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</si>
  <si>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</si>
  <si>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</si>
  <si>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</si>
  <si>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</si>
  <si>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</si>
  <si>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</si>
  <si>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</si>
  <si>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</si>
  <si>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</si>
  <si>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</si>
  <si>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</si>
  <si>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</si>
  <si>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</si>
  <si>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</si>
  <si>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</si>
  <si>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</si>
  <si>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</si>
  <si>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</si>
  <si>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</si>
  <si>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</si>
  <si>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</si>
  <si>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</si>
  <si>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</si>
  <si>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</si>
  <si>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</si>
  <si>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</si>
  <si>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</si>
  <si>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</si>
  <si>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</si>
  <si>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</si>
  <si>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</si>
  <si>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</si>
  <si>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</si>
  <si>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</si>
  <si>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</si>
  <si>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</si>
  <si>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</si>
  <si>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</si>
  <si>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</si>
  <si>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</si>
  <si>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</si>
  <si>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</si>
  <si>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</si>
  <si>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</si>
  <si>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</si>
  <si>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</si>
  <si>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</si>
  <si>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</si>
  <si>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</si>
  <si>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</si>
  <si>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</si>
  <si>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</si>
  <si>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</si>
  <si>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</si>
  <si>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</si>
  <si>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</si>
  <si>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</si>
  <si>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</si>
  <si>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</si>
  <si>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</si>
  <si>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</si>
  <si>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</si>
  <si>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</si>
  <si>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</si>
  <si>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</si>
  <si>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</si>
  <si>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</si>
  <si>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</si>
  <si>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</si>
  <si>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</si>
  <si>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</si>
  <si>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</si>
  <si>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</si>
  <si>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</si>
  <si>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</si>
  <si>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</si>
  <si>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</si>
  <si>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</si>
  <si>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</si>
  <si>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</si>
  <si>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</si>
  <si>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</si>
  <si>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</si>
  <si>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</si>
  <si>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</si>
  <si>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</si>
  <si>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</si>
  <si>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</si>
  <si>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</si>
  <si>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</si>
  <si>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</si>
  <si>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</si>
  <si>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</si>
  <si>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</si>
  <si>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</si>
  <si>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</si>
  <si>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</si>
  <si>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</si>
  <si>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</si>
  <si>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</si>
  <si>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</si>
  <si>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</si>
  <si>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</si>
  <si>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</si>
  <si>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</si>
  <si>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</si>
  <si>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</si>
  <si>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</si>
  <si>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</si>
  <si>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</si>
  <si>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</si>
  <si>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</si>
  <si>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</si>
  <si>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</si>
  <si>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</si>
  <si>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</si>
  <si>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</si>
  <si>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</si>
  <si>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</si>
  <si>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</si>
  <si>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</si>
  <si>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</si>
  <si>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</si>
  <si>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</si>
  <si>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</si>
  <si>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</si>
  <si>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</si>
  <si>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</si>
  <si>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</si>
  <si>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</si>
  <si>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</si>
  <si>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</si>
  <si>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</si>
  <si>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</si>
  <si>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</si>
  <si>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</si>
  <si>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</si>
  <si>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</si>
  <si>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</si>
  <si>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</si>
  <si>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</si>
  <si>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</si>
  <si>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</si>
  <si>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</si>
  <si>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</si>
  <si>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</si>
  <si>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</si>
  <si>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</si>
  <si>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</si>
  <si>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</si>
  <si>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</si>
  <si>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</si>
  <si>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</si>
  <si>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</si>
  <si>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</si>
  <si>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</si>
  <si>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</si>
  <si>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</si>
  <si>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</si>
  <si>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</si>
  <si>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</si>
  <si>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</si>
  <si>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</si>
  <si>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</si>
  <si>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</si>
  <si>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</si>
  <si>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</si>
  <si>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</si>
  <si>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</si>
  <si>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</si>
  <si>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</si>
  <si>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</si>
  <si>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</si>
  <si>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</si>
  <si>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</si>
  <si>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</si>
  <si>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</si>
  <si>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</si>
  <si>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</si>
  <si>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</si>
  <si>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</si>
  <si>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</si>
  <si>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</si>
  <si>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</si>
  <si>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</si>
  <si>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</si>
  <si>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</si>
  <si>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</si>
  <si>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</si>
  <si>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</si>
  <si>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</si>
  <si>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</si>
  <si>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</si>
  <si>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</si>
  <si>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</si>
  <si>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</si>
  <si>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</si>
  <si>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</si>
  <si>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</si>
  <si>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</si>
  <si>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</si>
  <si>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</si>
  <si>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</si>
  <si>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</si>
  <si>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</si>
  <si>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</si>
  <si>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</si>
  <si>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</si>
  <si>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</si>
  <si>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</si>
  <si>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</si>
  <si>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</si>
  <si>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</si>
  <si>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</si>
  <si>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</si>
  <si>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</si>
  <si>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</si>
  <si>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</si>
  <si>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</si>
  <si>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</si>
  <si>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</si>
  <si>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</si>
  <si>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</si>
  <si>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</si>
  <si>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</si>
  <si>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</si>
  <si>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</si>
  <si>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</si>
  <si>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</si>
  <si>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</si>
  <si>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</si>
  <si>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</si>
  <si>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</si>
  <si>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</si>
  <si>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</si>
  <si>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</si>
  <si>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</si>
  <si>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</si>
  <si>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</si>
  <si>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</si>
  <si>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</si>
  <si>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</si>
  <si>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</si>
  <si>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</si>
  <si>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</si>
  <si>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</si>
  <si>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</si>
  <si>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</si>
  <si>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</si>
  <si>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</si>
  <si>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</si>
  <si>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</si>
  <si>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</si>
  <si>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</si>
  <si>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</si>
  <si>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</si>
  <si>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</si>
  <si>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</si>
  <si>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</si>
  <si>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</si>
  <si>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</si>
  <si>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</si>
  <si>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</si>
  <si>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</si>
  <si>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</si>
  <si>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</si>
  <si>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</si>
  <si>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</si>
  <si>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</si>
  <si>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</si>
  <si>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</si>
  <si>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</si>
  <si>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</si>
  <si>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</si>
  <si>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</si>
  <si>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</si>
  <si>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</si>
  <si>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</si>
  <si>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</si>
  <si>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</si>
  <si>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</si>
  <si>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</si>
  <si>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</si>
  <si>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</si>
  <si>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</si>
  <si>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</si>
  <si>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</si>
  <si>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</si>
  <si>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</si>
  <si>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</si>
  <si>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</si>
  <si>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</si>
  <si>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</si>
  <si>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</si>
  <si>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</si>
  <si>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</si>
  <si>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</si>
  <si>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</si>
  <si>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</si>
  <si>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</si>
  <si>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</si>
  <si>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</si>
  <si>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</si>
  <si>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</si>
  <si>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</si>
  <si>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</si>
  <si>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</si>
  <si>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</si>
  <si>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</si>
  <si>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</si>
  <si>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</si>
  <si>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</si>
  <si>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</si>
  <si>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</si>
  <si>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</si>
  <si>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</si>
  <si>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</si>
  <si>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</si>
  <si>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</si>
  <si>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</si>
  <si>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</si>
  <si>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</si>
  <si>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</si>
  <si>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</si>
  <si>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</si>
  <si>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</si>
  <si>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</si>
  <si>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</si>
  <si>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</si>
  <si>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</si>
  <si>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</si>
  <si>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</si>
  <si>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</si>
  <si>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</si>
  <si>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</si>
  <si>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</si>
  <si>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</si>
  <si>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</si>
  <si>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</si>
  <si>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</si>
  <si>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</si>
  <si>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</si>
  <si>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</si>
  <si>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</si>
  <si>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</si>
  <si>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</si>
  <si>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</si>
  <si>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</si>
  <si>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</si>
  <si>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</si>
  <si>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</si>
  <si>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</si>
  <si>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</si>
  <si>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</si>
  <si>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</si>
  <si>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</si>
  <si>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</si>
  <si>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</si>
  <si>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</si>
  <si>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</si>
  <si>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</si>
  <si>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</si>
  <si>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</si>
  <si>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</si>
  <si>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</si>
  <si>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</si>
  <si>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</si>
  <si>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</si>
  <si>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</si>
  <si>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</si>
  <si>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</si>
  <si>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</si>
  <si>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</si>
  <si>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</si>
  <si>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</si>
  <si>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</si>
  <si>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</si>
  <si>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</si>
  <si>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</si>
  <si>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</si>
  <si>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</si>
  <si>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</si>
  <si>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</si>
  <si>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</si>
  <si>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</si>
  <si>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</si>
  <si>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</si>
  <si>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</si>
  <si>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</si>
  <si>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</si>
  <si>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</si>
  <si>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</si>
  <si>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</si>
  <si>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</si>
  <si>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</si>
  <si>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</si>
  <si>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</si>
  <si>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</si>
  <si>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</si>
  <si>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</si>
  <si>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</si>
  <si>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</si>
  <si>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</si>
  <si>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</si>
  <si>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</si>
  <si>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</si>
  <si>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</si>
  <si>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</si>
  <si>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</si>
  <si>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</si>
  <si>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</si>
  <si>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</si>
  <si>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</si>
  <si>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</si>
  <si>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</si>
  <si>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</si>
  <si>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</si>
  <si>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</si>
  <si>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</si>
  <si>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</si>
  <si>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</si>
  <si>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</si>
  <si>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</si>
  <si>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</si>
  <si>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</si>
  <si>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</si>
  <si>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</si>
  <si>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</si>
  <si>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</si>
  <si>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</si>
  <si>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</si>
  <si>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</si>
  <si>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</si>
  <si>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</si>
  <si>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</si>
  <si>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</si>
  <si>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</si>
  <si>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</si>
  <si>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</si>
  <si>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</si>
  <si>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</si>
  <si>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</si>
  <si>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</si>
  <si>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</si>
  <si>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</si>
  <si>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</si>
  <si>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</si>
  <si>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</si>
  <si>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</si>
  <si>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</si>
  <si>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</si>
  <si>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</si>
  <si>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</si>
  <si>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</si>
  <si>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</si>
  <si>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</si>
  <si>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</si>
  <si>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</si>
  <si>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</si>
  <si>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</si>
  <si>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</si>
  <si>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</si>
  <si>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</si>
  <si>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</si>
  <si>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</si>
  <si>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</si>
  <si>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</si>
  <si>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</si>
  <si>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</si>
  <si>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</si>
  <si>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</si>
  <si>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</si>
  <si>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</si>
  <si>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</si>
  <si>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</si>
  <si>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</si>
  <si>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</si>
  <si>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</si>
  <si>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</si>
  <si>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</si>
  <si>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</si>
  <si>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</si>
  <si>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</si>
  <si>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</si>
  <si>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</si>
  <si>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</si>
  <si>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</si>
  <si>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</si>
  <si>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</si>
  <si>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</si>
  <si>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</si>
  <si>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</si>
  <si>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</si>
  <si>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</si>
  <si>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</si>
  <si>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</si>
  <si>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</si>
  <si>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</si>
  <si>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</si>
  <si>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</si>
  <si>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</si>
  <si>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</si>
  <si>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</si>
  <si>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</si>
  <si>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</si>
  <si>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</si>
  <si>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</si>
  <si>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</si>
  <si>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</si>
  <si>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</si>
  <si>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</si>
  <si>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</si>
  <si>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</si>
  <si>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</si>
  <si>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</si>
  <si>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</si>
  <si>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</si>
  <si>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</si>
  <si>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</si>
  <si>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</si>
  <si>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</si>
  <si>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</si>
  <si>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</si>
  <si>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</si>
  <si>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</si>
  <si>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</si>
  <si>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</si>
  <si>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</si>
  <si>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</si>
  <si>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</si>
  <si>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</si>
  <si>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</si>
  <si>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</si>
  <si>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</si>
  <si>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</si>
  <si>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</si>
  <si>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</si>
  <si>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</si>
  <si>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</si>
  <si>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</si>
  <si>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</si>
  <si>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</si>
  <si>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</si>
  <si>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</si>
  <si>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</si>
  <si>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</si>
  <si>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</si>
  <si>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</si>
  <si>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</si>
  <si>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</si>
  <si>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</si>
  <si>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</si>
  <si>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</si>
  <si>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</si>
  <si>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</si>
  <si>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</si>
  <si>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</si>
  <si>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</si>
  <si>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</si>
  <si>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</si>
  <si>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</si>
  <si>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</si>
  <si>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</si>
  <si>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</si>
  <si>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</si>
  <si>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</si>
  <si>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</si>
  <si>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</si>
  <si>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</si>
  <si>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</si>
  <si>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</si>
  <si>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</si>
  <si>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</si>
  <si>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</si>
  <si>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</si>
  <si>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</si>
  <si>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</si>
  <si>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</si>
  <si>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</si>
  <si>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</si>
  <si>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</si>
  <si>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</si>
  <si>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</si>
  <si>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</si>
  <si>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</si>
  <si>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</si>
  <si>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</si>
  <si>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</si>
  <si>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</si>
  <si>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</si>
  <si>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</si>
  <si>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</si>
  <si>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</si>
  <si>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</si>
  <si>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</si>
  <si>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</si>
  <si>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</si>
  <si>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</si>
  <si>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</si>
  <si>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</si>
  <si>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</si>
  <si>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</si>
  <si>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</si>
  <si>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</si>
  <si>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</si>
  <si>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</si>
  <si>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</si>
  <si>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</si>
  <si>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</si>
  <si>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</si>
  <si>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</si>
  <si>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</si>
  <si>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</si>
  <si>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</si>
  <si>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</si>
  <si>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</si>
  <si>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</si>
  <si>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</si>
  <si>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</si>
  <si>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</si>
  <si>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</si>
  <si>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</si>
  <si>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</si>
  <si>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</si>
  <si>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</si>
  <si>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</si>
  <si>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</si>
  <si>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</si>
  <si>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</si>
  <si>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</si>
  <si>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</si>
  <si>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</si>
  <si>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</si>
  <si>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</si>
  <si>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</si>
  <si>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</si>
  <si>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</si>
  <si>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</si>
  <si>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</si>
  <si>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</si>
  <si>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</si>
  <si>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</si>
  <si>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</si>
  <si>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</si>
  <si>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</si>
  <si>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</si>
  <si>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</si>
  <si>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</si>
  <si>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</si>
  <si>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</si>
  <si>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</si>
  <si>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</si>
  <si>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</si>
  <si>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</si>
  <si>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</si>
  <si>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</si>
  <si>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</si>
  <si>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</si>
  <si>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</si>
  <si>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</si>
  <si>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</si>
  <si>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</si>
  <si>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</si>
  <si>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</si>
  <si>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</si>
  <si>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</si>
  <si>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</si>
  <si>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</si>
  <si>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</si>
  <si>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</si>
  <si>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</si>
  <si>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</si>
  <si>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</si>
  <si>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</si>
  <si>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</si>
  <si>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</si>
  <si>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</si>
  <si>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</si>
  <si>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</si>
  <si>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</si>
  <si>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</si>
  <si>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</si>
  <si>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</si>
  <si>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</si>
  <si>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</si>
  <si>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</si>
  <si>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</si>
  <si>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</si>
  <si>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</si>
  <si>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</si>
  <si>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</si>
  <si>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</si>
  <si>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</si>
  <si>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</si>
  <si>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</si>
  <si>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</si>
  <si>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</si>
  <si>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</si>
  <si>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</si>
  <si>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</si>
  <si>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</si>
  <si>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</si>
  <si>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</si>
  <si>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</si>
  <si>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</si>
  <si>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</si>
  <si>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</si>
  <si>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</si>
  <si>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</si>
  <si>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</si>
  <si>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</si>
  <si>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</si>
  <si>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</si>
  <si>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</si>
  <si>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</si>
  <si>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</si>
  <si>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</si>
  <si>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</si>
  <si>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</si>
  <si>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</si>
  <si>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</si>
  <si>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</si>
  <si>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</si>
  <si>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</si>
  <si>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</si>
  <si>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</si>
  <si>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</si>
  <si>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</si>
  <si>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</si>
  <si>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</si>
  <si>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</si>
  <si>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</si>
  <si>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</si>
  <si>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</si>
  <si>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</si>
  <si>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</si>
  <si>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</si>
  <si>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</si>
  <si>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</si>
  <si>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</si>
  <si>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</si>
  <si>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</si>
  <si>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</si>
  <si>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</si>
  <si>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</si>
  <si>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</si>
  <si>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</si>
  <si>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</si>
  <si>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</si>
  <si>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</si>
  <si>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</si>
  <si>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</si>
  <si>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</si>
  <si>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</si>
  <si>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</si>
  <si>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</si>
  <si>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</si>
  <si>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</si>
  <si>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</si>
  <si>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</si>
  <si>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</si>
  <si>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</si>
  <si>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</si>
  <si>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</si>
  <si>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</si>
  <si>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</si>
  <si>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</si>
  <si>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</si>
  <si>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</si>
  <si>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</si>
  <si>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</si>
  <si>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</si>
  <si>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</si>
  <si>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</si>
  <si>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</si>
  <si>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</si>
  <si>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</si>
  <si>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</si>
  <si>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</si>
  <si>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</si>
  <si>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</si>
  <si>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</si>
  <si>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</si>
  <si>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</si>
  <si>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</si>
  <si>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</si>
  <si>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</si>
  <si>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</si>
  <si>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</si>
  <si>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</si>
  <si>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</si>
  <si>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</si>
  <si>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</si>
  <si>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</si>
  <si>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</si>
  <si>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</si>
  <si>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</si>
  <si>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</si>
  <si>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</si>
  <si>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</si>
  <si>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</si>
  <si>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</si>
  <si>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</si>
  <si>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</si>
  <si>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</si>
  <si>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</si>
  <si>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</si>
  <si>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</si>
  <si>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</si>
  <si>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</si>
  <si>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</si>
  <si>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</si>
  <si>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</si>
  <si>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</si>
  <si>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</si>
  <si>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</si>
  <si>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</si>
  <si>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</si>
  <si>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</si>
  <si>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</si>
  <si>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</si>
  <si>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</si>
  <si>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</si>
  <si>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</si>
  <si>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</si>
  <si>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</si>
  <si>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</si>
  <si>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</si>
  <si>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</si>
  <si>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</si>
  <si>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</si>
  <si>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</si>
  <si>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</si>
  <si>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</si>
  <si>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</si>
  <si>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</si>
  <si>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</si>
  <si>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</si>
  <si>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</si>
  <si>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</si>
  <si>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</si>
  <si>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</si>
  <si>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</si>
  <si>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</si>
  <si>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</si>
  <si>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</si>
  <si>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</si>
  <si>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</si>
  <si>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</si>
  <si>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</si>
  <si>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</si>
  <si>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</si>
  <si>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</si>
  <si>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</si>
  <si>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</si>
  <si>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</si>
  <si>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</si>
  <si>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</si>
  <si>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</si>
  <si>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</si>
  <si>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</si>
  <si>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</si>
  <si>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</si>
  <si>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</si>
  <si>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</si>
  <si>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</si>
  <si>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</si>
  <si>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</si>
  <si>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</si>
  <si>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</si>
  <si>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</si>
  <si>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</si>
  <si>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</si>
  <si>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</si>
  <si>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</si>
  <si>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</si>
  <si>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</si>
  <si>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</si>
  <si>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</si>
  <si>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</si>
  <si>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</si>
  <si>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</si>
  <si>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</si>
  <si>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</si>
  <si>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</si>
  <si>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</si>
  <si>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</si>
  <si>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</si>
  <si>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</si>
  <si>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</si>
  <si>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</si>
  <si>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</si>
  <si>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</si>
  <si>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</si>
  <si>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</si>
  <si>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</si>
  <si>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</si>
  <si>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</si>
  <si>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</si>
  <si>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</si>
  <si>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</si>
  <si>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</si>
  <si>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</si>
  <si>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</si>
  <si>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</si>
  <si>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</si>
  <si>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</si>
  <si>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</si>
  <si>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</si>
  <si>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</si>
  <si>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</si>
  <si>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</si>
  <si>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</si>
  <si>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</si>
  <si>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</si>
  <si>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</si>
  <si>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</si>
  <si>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</si>
  <si>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</si>
  <si>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</si>
  <si>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</si>
  <si>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</si>
  <si>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</si>
  <si>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</si>
  <si>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</si>
  <si>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</si>
  <si>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</si>
  <si>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</si>
  <si>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</si>
  <si>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</si>
  <si>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</si>
  <si>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</si>
  <si>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</si>
  <si>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</si>
  <si>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</si>
  <si>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</si>
  <si>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</si>
  <si>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</si>
  <si>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</si>
  <si>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</si>
  <si>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</si>
  <si>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</si>
  <si>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</si>
  <si>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</si>
  <si>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</si>
  <si>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</si>
  <si>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</si>
  <si>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</si>
  <si>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</si>
  <si>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</si>
  <si>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</si>
  <si>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</si>
  <si>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</si>
  <si>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</si>
  <si>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</si>
  <si>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</si>
  <si>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</si>
  <si>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</si>
  <si>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</si>
  <si>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</si>
  <si>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</si>
  <si>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</si>
  <si>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</si>
  <si>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</si>
  <si>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</si>
  <si>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</si>
  <si>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</si>
  <si>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</si>
  <si>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</si>
  <si>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</si>
  <si>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</si>
  <si>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</si>
  <si>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</si>
  <si>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</si>
  <si>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</si>
  <si>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</si>
  <si>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</si>
  <si>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</si>
  <si>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</si>
  <si>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</si>
  <si>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</si>
  <si>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</si>
  <si>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</si>
  <si>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</si>
  <si>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</si>
  <si>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</si>
  <si>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</si>
  <si>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</si>
  <si>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</si>
  <si>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</si>
  <si>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</si>
  <si>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</si>
  <si>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</si>
  <si>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</si>
  <si>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</si>
  <si>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</si>
  <si>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</si>
  <si>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</si>
  <si>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</si>
  <si>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</si>
  <si>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</si>
  <si>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</si>
  <si>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</si>
  <si>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</si>
  <si>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</si>
  <si>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</si>
  <si>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</si>
  <si>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</si>
  <si>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</si>
  <si>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</si>
  <si>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</si>
  <si>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</si>
  <si>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</si>
  <si>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</si>
  <si>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</si>
  <si>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</si>
  <si>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</si>
  <si>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</si>
  <si>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</si>
  <si>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</si>
  <si>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</si>
  <si>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</si>
  <si>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</si>
  <si>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</si>
  <si>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</si>
  <si>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</si>
  <si>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</si>
  <si>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</si>
  <si>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</si>
  <si>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</si>
  <si>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</si>
  <si>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</si>
  <si>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</si>
  <si>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</si>
  <si>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</si>
  <si>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</si>
  <si>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</si>
  <si>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</si>
  <si>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</si>
  <si>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</si>
  <si>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</si>
  <si>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</si>
  <si>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</si>
  <si>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</si>
  <si>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</si>
  <si>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</si>
  <si>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</si>
  <si>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</si>
  <si>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</si>
  <si>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</si>
  <si>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</si>
  <si>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</si>
  <si>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</si>
  <si>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</si>
  <si>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</si>
  <si>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</si>
  <si>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</si>
  <si>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</si>
  <si>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</si>
  <si>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</si>
  <si>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</si>
  <si>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</si>
  <si>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</si>
  <si>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</si>
  <si>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</si>
  <si>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</si>
  <si>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</si>
  <si>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</si>
  <si>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</si>
  <si>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</si>
  <si>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</si>
  <si>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</si>
  <si>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</si>
  <si>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</si>
  <si>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</si>
  <si>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</si>
  <si>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</si>
  <si>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</si>
  <si>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</si>
  <si>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</si>
  <si>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</si>
  <si>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</si>
  <si>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</si>
  <si>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</si>
  <si>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</si>
  <si>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</si>
  <si>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</si>
  <si>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</si>
  <si>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</si>
  <si>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</si>
  <si>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</si>
  <si>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</si>
  <si>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</si>
  <si>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</si>
  <si>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</si>
  <si>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</si>
  <si>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</si>
  <si>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</si>
  <si>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</si>
  <si>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</si>
  <si>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</si>
  <si>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</si>
  <si>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</si>
  <si>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</si>
  <si>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</si>
  <si>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</si>
  <si>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</si>
  <si>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</si>
  <si>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</si>
  <si>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</si>
  <si>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</si>
  <si>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</si>
  <si>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</si>
  <si>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</si>
  <si>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</si>
  <si>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</si>
  <si>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</si>
  <si>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</si>
  <si>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</si>
  <si>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</si>
  <si>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</si>
  <si>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</si>
  <si>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</si>
  <si>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</si>
  <si>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</si>
  <si>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</si>
  <si>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</si>
  <si>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</si>
  <si>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</si>
  <si>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</si>
  <si>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</si>
  <si>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</si>
  <si>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</si>
  <si>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</si>
  <si>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</si>
  <si>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</si>
  <si>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</si>
  <si>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</si>
  <si>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</si>
  <si>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</si>
  <si>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</si>
  <si>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</si>
  <si>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</si>
  <si>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</si>
  <si>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</si>
  <si>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</si>
  <si>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</si>
  <si>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</si>
  <si>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</si>
  <si>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</si>
  <si>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</si>
  <si>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</si>
  <si>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</si>
  <si>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</si>
  <si>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</si>
  <si>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</si>
  <si>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</si>
  <si>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</si>
  <si>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</si>
  <si>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</si>
  <si>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</si>
  <si>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</si>
  <si>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</si>
  <si>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</si>
  <si>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</si>
  <si>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</si>
  <si>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</si>
  <si>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</si>
  <si>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</si>
  <si>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</si>
  <si>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</si>
  <si>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</si>
  <si>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</si>
  <si>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</si>
  <si>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</si>
  <si>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</si>
  <si>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</si>
  <si>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</si>
  <si>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</si>
  <si>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</si>
  <si>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</si>
  <si>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</si>
  <si>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</si>
  <si>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</si>
  <si>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</si>
  <si>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</si>
  <si>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</si>
  <si>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</si>
  <si>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</si>
  <si>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</si>
  <si>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</si>
  <si>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</si>
  <si>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</si>
  <si>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</si>
  <si>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</si>
  <si>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</si>
  <si>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</si>
  <si>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</si>
  <si>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</si>
  <si>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</si>
  <si>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</si>
  <si>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</si>
  <si>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</si>
  <si>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</si>
  <si>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</si>
  <si>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</si>
  <si>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</si>
  <si>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</si>
  <si>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</si>
  <si>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</si>
  <si>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</si>
  <si>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</si>
  <si>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</si>
  <si>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</si>
  <si>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</si>
  <si>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</si>
  <si>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</si>
  <si>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</si>
  <si>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</si>
  <si>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</si>
  <si>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</si>
  <si>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</si>
  <si>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</si>
  <si>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</si>
  <si>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</si>
  <si>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</si>
  <si>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</si>
  <si>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</si>
  <si>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</si>
  <si>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</si>
  <si>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</si>
  <si>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</si>
  <si>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</si>
  <si>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</si>
  <si>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</si>
  <si>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</si>
  <si>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</si>
  <si>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</si>
  <si>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</si>
  <si>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</si>
  <si>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</si>
  <si>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</si>
  <si>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</si>
  <si>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</si>
  <si>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</si>
  <si>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</si>
  <si>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</si>
  <si>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</si>
  <si>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</si>
  <si>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</si>
  <si>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</si>
  <si>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</si>
  <si>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</si>
  <si>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</si>
  <si>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</si>
  <si>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</si>
  <si>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</si>
  <si>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</si>
  <si>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</si>
  <si>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</si>
  <si>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</si>
  <si>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</si>
  <si>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</si>
  <si>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</si>
  <si>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</si>
  <si>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</si>
  <si>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</si>
  <si>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</si>
  <si>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</si>
  <si>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</si>
  <si>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</si>
  <si>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</si>
  <si>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</si>
  <si>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</si>
  <si>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</si>
  <si>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</si>
  <si>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</si>
  <si>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</si>
  <si>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</si>
  <si>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</si>
  <si>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</si>
  <si>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</si>
  <si>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</si>
  <si>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</si>
  <si>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</si>
  <si>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</si>
  <si>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</si>
  <si>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</si>
  <si>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</si>
  <si>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</si>
  <si>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</si>
  <si>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</si>
  <si>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</si>
  <si>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</si>
  <si>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</si>
  <si>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</si>
  <si>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</si>
  <si>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</si>
  <si>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</si>
  <si>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</si>
  <si>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</si>
  <si>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</si>
  <si>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</si>
  <si>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</si>
  <si>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</si>
  <si>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</si>
  <si>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</si>
  <si>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</si>
  <si>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</si>
  <si>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</si>
  <si>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</si>
  <si>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</si>
  <si>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</si>
  <si>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</si>
  <si>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</si>
  <si>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</si>
  <si>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</si>
  <si>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</si>
  <si>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</si>
  <si>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</si>
  <si>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</si>
  <si>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</si>
  <si>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</si>
  <si>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</si>
  <si>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</si>
  <si>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</si>
  <si>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</si>
  <si>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</si>
  <si>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</si>
  <si>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</si>
  <si>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</si>
  <si>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</si>
  <si>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</si>
  <si>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</si>
  <si>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</si>
  <si>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</si>
  <si>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</si>
  <si>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</si>
  <si>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</si>
  <si>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</si>
  <si>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</si>
  <si>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</si>
  <si>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</si>
  <si>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</si>
  <si>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</si>
  <si>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</si>
  <si>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</si>
  <si>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</si>
  <si>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</si>
  <si>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</si>
  <si>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</si>
  <si>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</si>
  <si>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</si>
  <si>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</si>
  <si>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</si>
  <si>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</si>
  <si>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</si>
  <si>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</si>
  <si>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</si>
  <si>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</si>
  <si>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</si>
  <si>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</si>
  <si>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</si>
  <si>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</si>
  <si>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</si>
  <si>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</si>
  <si>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</si>
  <si>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</si>
  <si>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</si>
  <si>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</si>
  <si>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</si>
  <si>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</si>
  <si>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</si>
  <si>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</si>
  <si>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</si>
  <si>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</si>
  <si>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</si>
  <si>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</si>
  <si>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</si>
  <si>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</si>
  <si>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</si>
  <si>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</si>
  <si>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</si>
  <si>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</si>
  <si>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</si>
  <si>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</si>
  <si>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</si>
  <si>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</si>
  <si>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</si>
  <si>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</si>
  <si>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</si>
  <si>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</si>
  <si>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</si>
  <si>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</si>
  <si>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</si>
  <si>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</si>
  <si>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</si>
  <si>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</si>
  <si>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</si>
  <si>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</si>
  <si>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</si>
  <si>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</si>
  <si>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</si>
  <si>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</si>
  <si>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</si>
  <si>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</si>
  <si>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</si>
  <si>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</si>
  <si>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</si>
  <si>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</si>
  <si>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</si>
  <si>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</si>
  <si>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</si>
  <si>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</si>
  <si>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</si>
  <si>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</si>
  <si>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</si>
  <si>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</si>
  <si>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</si>
  <si>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</si>
  <si>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</si>
  <si>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</si>
  <si>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</si>
  <si>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</si>
  <si>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</si>
  <si>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</si>
  <si>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</si>
  <si>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</si>
  <si>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</si>
  <si>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</si>
  <si>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</si>
  <si>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</si>
  <si>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</si>
  <si>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</si>
  <si>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</si>
  <si>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</si>
  <si>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</si>
  <si>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</si>
  <si>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</si>
  <si>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</si>
  <si>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</si>
  <si>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</si>
  <si>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</si>
  <si>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</si>
  <si>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</si>
  <si>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</si>
  <si>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</si>
  <si>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</si>
  <si>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</si>
  <si>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</si>
  <si>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</si>
  <si>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</si>
  <si>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</si>
  <si>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</si>
  <si>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</si>
  <si>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</si>
  <si>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</si>
  <si>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</si>
  <si>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</si>
  <si>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</si>
  <si>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</si>
  <si>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</si>
  <si>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</si>
  <si>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</si>
  <si>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</si>
  <si>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</si>
  <si>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</si>
  <si>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</si>
  <si>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</si>
  <si>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</si>
  <si>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</si>
  <si>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</si>
  <si>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</si>
  <si>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</si>
  <si>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</si>
  <si>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</si>
  <si>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</si>
  <si>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</si>
  <si>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</si>
  <si>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</si>
  <si>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</si>
  <si>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</si>
  <si>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</si>
  <si>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</si>
  <si>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</si>
  <si>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</si>
  <si>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</si>
  <si>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</si>
  <si>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</si>
  <si>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</si>
  <si>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</si>
  <si>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</si>
  <si>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</si>
  <si>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</si>
  <si>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</si>
  <si>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</si>
  <si>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</si>
  <si>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</si>
  <si>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</si>
  <si>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</si>
  <si>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</si>
  <si>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</si>
  <si>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</si>
  <si>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</si>
  <si>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</si>
  <si>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</si>
  <si>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</si>
  <si>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</si>
  <si>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</si>
  <si>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</si>
  <si>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</si>
  <si>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</si>
  <si>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</si>
  <si>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</si>
  <si>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</si>
  <si>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</si>
  <si>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</si>
  <si>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</si>
  <si>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</si>
  <si>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</si>
  <si>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</si>
  <si>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</si>
  <si>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</si>
  <si>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</si>
  <si>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</si>
  <si>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</si>
  <si>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</si>
  <si>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</si>
  <si>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</si>
  <si>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</si>
  <si>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</si>
  <si>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</si>
  <si>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</si>
  <si>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</si>
  <si>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</si>
  <si>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</si>
  <si>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</si>
  <si>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</si>
  <si>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</si>
  <si>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</si>
  <si>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</si>
  <si>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</si>
  <si>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</si>
  <si>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</si>
  <si>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</si>
  <si>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</si>
  <si>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</si>
  <si>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</si>
  <si>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</si>
  <si>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</si>
  <si>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</si>
  <si>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</si>
  <si>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</si>
  <si>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</si>
  <si>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</si>
  <si>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</si>
  <si>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</si>
  <si>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</si>
  <si>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</si>
  <si>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</si>
  <si>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</si>
  <si>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</si>
  <si>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</si>
  <si>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</si>
  <si>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</si>
  <si>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</si>
  <si>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</si>
  <si>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</si>
  <si>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</si>
  <si>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</si>
  <si>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</si>
  <si>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</si>
  <si>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</si>
  <si>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</si>
  <si>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</si>
  <si>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</si>
  <si>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</si>
  <si>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</si>
  <si>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</si>
  <si>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</si>
  <si>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</si>
  <si>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</si>
  <si>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</si>
  <si>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</si>
  <si>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</si>
  <si>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</si>
  <si>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</si>
  <si>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</si>
  <si>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</si>
  <si>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</si>
  <si>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</si>
  <si>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</si>
  <si>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</si>
  <si>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</si>
  <si>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</si>
  <si>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</si>
  <si>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</si>
  <si>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</si>
  <si>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</si>
  <si>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</si>
  <si>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</si>
  <si>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</si>
  <si>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</si>
  <si>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</si>
  <si>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</si>
  <si>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</si>
  <si>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</si>
  <si>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</si>
  <si>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</si>
  <si>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</si>
  <si>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</si>
  <si>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</si>
  <si>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</si>
  <si>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</si>
  <si>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</si>
  <si>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</si>
  <si>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</si>
  <si>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</si>
  <si>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</si>
  <si>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</si>
  <si>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</si>
  <si>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</si>
  <si>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</si>
  <si>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</si>
  <si>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</si>
  <si>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</si>
  <si>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</si>
  <si>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</si>
  <si>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</si>
  <si>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</si>
  <si>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</si>
  <si>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</si>
  <si>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</si>
  <si>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</si>
  <si>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</si>
  <si>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</si>
  <si>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</si>
  <si>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</si>
  <si>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</si>
  <si>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</si>
  <si>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</si>
  <si>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</si>
  <si>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</si>
  <si>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</si>
  <si>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</si>
  <si>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</si>
  <si>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</si>
  <si>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</si>
  <si>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</si>
  <si>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</si>
  <si>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</si>
  <si>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</si>
  <si>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</si>
  <si>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</si>
  <si>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</si>
  <si>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</si>
  <si>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</si>
  <si>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</si>
  <si>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</si>
  <si>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</si>
  <si>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</si>
  <si>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</si>
  <si>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</si>
  <si>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</si>
  <si>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</si>
  <si>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</si>
  <si>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</si>
  <si>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</si>
  <si>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</si>
  <si>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</si>
  <si>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</si>
  <si>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</si>
  <si>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</si>
  <si>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</si>
  <si>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</si>
  <si>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</si>
  <si>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</si>
  <si>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</si>
  <si>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</si>
  <si>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</si>
  <si>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</si>
  <si>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</si>
  <si>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</si>
  <si>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</si>
  <si>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</si>
  <si>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</si>
  <si>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</si>
  <si>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</si>
  <si>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</si>
  <si>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</si>
  <si>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</si>
  <si>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</si>
  <si>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</si>
  <si>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</si>
  <si>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</si>
  <si>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</si>
  <si>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</si>
  <si>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</si>
  <si>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</si>
  <si>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</si>
  <si>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</si>
  <si>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</si>
  <si>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</si>
  <si>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</si>
  <si>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</si>
  <si>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</si>
  <si>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</si>
  <si>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</si>
  <si>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</si>
  <si>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</si>
  <si>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</si>
  <si>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</si>
  <si>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</si>
  <si>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</si>
  <si>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</si>
  <si>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</si>
  <si>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</si>
  <si>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</si>
  <si>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</si>
  <si>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</si>
  <si>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</si>
  <si>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</si>
  <si>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</si>
  <si>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</si>
  <si>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</si>
  <si>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</si>
  <si>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</si>
  <si>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</si>
  <si>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</si>
  <si>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</si>
  <si>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</si>
  <si>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</si>
  <si>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</si>
  <si>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</si>
  <si>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</si>
  <si>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</si>
  <si>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</si>
  <si>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</si>
  <si>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</si>
  <si>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</si>
  <si>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</si>
  <si>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</si>
  <si>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</si>
  <si>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</si>
  <si>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</si>
  <si>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</si>
  <si>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</si>
  <si>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</si>
  <si>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</si>
  <si>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</si>
  <si>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</si>
  <si>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</si>
  <si>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</si>
  <si>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</si>
  <si>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</si>
  <si>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</si>
  <si>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</si>
  <si>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</si>
  <si>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</si>
  <si>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</si>
  <si>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</si>
  <si>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</si>
  <si>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</si>
  <si>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</si>
  <si>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</si>
  <si>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</si>
  <si>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</si>
  <si>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</si>
  <si>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</si>
  <si>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</si>
  <si>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</si>
  <si>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</si>
  <si>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</si>
  <si>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</si>
  <si>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</si>
  <si>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</si>
  <si>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</si>
  <si>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</si>
  <si>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</si>
  <si>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</si>
  <si>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</si>
  <si>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</si>
  <si>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</si>
  <si>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</si>
  <si>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</si>
  <si>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</si>
  <si>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</si>
  <si>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</si>
  <si>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</si>
  <si>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</si>
  <si>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</si>
  <si>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</si>
  <si>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</si>
  <si>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</si>
  <si>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</si>
  <si>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</si>
  <si>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</si>
  <si>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</si>
  <si>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</si>
  <si>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</si>
  <si>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</si>
  <si>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</si>
  <si>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</si>
  <si>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</si>
  <si>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</si>
  <si>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</si>
  <si>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</si>
  <si>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</si>
  <si>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</si>
  <si>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</si>
  <si>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</si>
  <si>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</si>
  <si>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</si>
  <si>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</si>
  <si>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</si>
  <si>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</si>
  <si>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</si>
  <si>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</si>
  <si>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</si>
  <si>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</si>
  <si>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</si>
  <si>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</si>
  <si>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</si>
  <si>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</si>
  <si>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</si>
  <si>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</si>
  <si>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</si>
  <si>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</si>
  <si>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</si>
  <si>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</si>
  <si>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</si>
  <si>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</si>
  <si>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</si>
  <si>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</si>
  <si>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</si>
  <si>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</si>
  <si>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</si>
  <si>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</si>
  <si>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</si>
  <si>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</si>
  <si>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</si>
  <si>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</si>
  <si>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</si>
  <si>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</si>
  <si>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</si>
  <si>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</si>
  <si>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</si>
  <si>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</si>
  <si>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</si>
  <si>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</si>
  <si>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</si>
  <si>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</si>
  <si>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</si>
  <si>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</si>
  <si>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</si>
  <si>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</si>
  <si>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</si>
  <si>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</si>
  <si>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</si>
  <si>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</si>
  <si>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</si>
  <si>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</si>
  <si>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</si>
  <si>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</si>
  <si>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</si>
  <si>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</si>
  <si>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</si>
  <si>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</si>
  <si>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</si>
  <si>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</si>
  <si>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</si>
  <si>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</si>
  <si>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</si>
  <si>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</si>
  <si>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</si>
  <si>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</si>
  <si>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</si>
  <si>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</si>
  <si>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</si>
  <si>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</si>
  <si>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</si>
  <si>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</si>
  <si>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</si>
  <si>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</si>
  <si>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</si>
  <si>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</si>
  <si>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</si>
  <si>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</si>
  <si>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</si>
  <si>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</si>
  <si>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</si>
  <si>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</si>
  <si>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</si>
  <si>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</si>
  <si>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</si>
  <si>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</si>
  <si>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</si>
  <si>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</si>
  <si>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</si>
  <si>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</si>
  <si>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</si>
  <si>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</si>
  <si>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</si>
  <si>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</si>
  <si>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</si>
  <si>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</si>
  <si>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</si>
  <si>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</si>
  <si>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</si>
  <si>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</si>
  <si>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</si>
  <si>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</si>
  <si>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</si>
  <si>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</si>
  <si>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</si>
  <si>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</si>
  <si>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</si>
  <si>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</si>
  <si>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</si>
  <si>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</si>
  <si>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</si>
  <si>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</si>
  <si>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</si>
  <si>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</si>
  <si>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</si>
  <si>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</si>
  <si>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</si>
  <si>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</si>
  <si>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</si>
  <si>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</si>
  <si>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</si>
  <si>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</si>
  <si>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</si>
  <si>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</si>
  <si>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</si>
  <si>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</si>
  <si>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</si>
  <si>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</si>
  <si>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</si>
  <si>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</si>
  <si>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</si>
  <si>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</si>
  <si>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</si>
  <si>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</si>
  <si>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</si>
  <si>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</si>
  <si>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</si>
  <si>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</si>
  <si>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</si>
  <si>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</si>
  <si>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</si>
  <si>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</si>
  <si>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</si>
  <si>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</si>
  <si>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</si>
  <si>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</si>
  <si>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</si>
  <si>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</si>
  <si>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</si>
  <si>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</si>
  <si>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</si>
  <si>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</si>
  <si>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</si>
  <si>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</si>
  <si>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</si>
  <si>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</si>
  <si>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</si>
  <si>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</si>
  <si>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</si>
  <si>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</si>
  <si>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</si>
  <si>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</si>
  <si>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</si>
  <si>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</si>
  <si>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</si>
  <si>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</si>
  <si>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</si>
  <si>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</si>
  <si>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</si>
  <si>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</si>
  <si>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</si>
  <si>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</si>
  <si>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</si>
  <si>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</si>
  <si>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</si>
  <si>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</si>
  <si>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</si>
  <si>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</si>
  <si>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</si>
  <si>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</si>
  <si>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</si>
  <si>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</si>
  <si>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</si>
  <si>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</si>
  <si>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</si>
  <si>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</si>
  <si>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</si>
  <si>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</si>
  <si>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</si>
  <si>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</si>
  <si>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</si>
  <si>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</si>
  <si>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</si>
  <si>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</si>
  <si>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</si>
  <si>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</si>
  <si>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</si>
  <si>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</si>
  <si>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</si>
  <si>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</si>
  <si>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</si>
  <si>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</si>
  <si>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</si>
  <si>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</si>
  <si>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</si>
  <si>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</si>
  <si>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</si>
  <si>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</si>
  <si>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</si>
  <si>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</si>
  <si>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</si>
  <si>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</si>
  <si>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</si>
  <si>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</si>
  <si>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</si>
  <si>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</si>
  <si>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</si>
  <si>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</si>
  <si>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</si>
  <si>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</si>
  <si>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</si>
  <si>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</si>
  <si>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</si>
  <si>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</si>
  <si>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</si>
  <si>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</si>
  <si>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</si>
  <si>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</si>
  <si>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</si>
  <si>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</si>
  <si>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</si>
  <si>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</si>
  <si>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</si>
  <si>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</si>
  <si>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</si>
  <si>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</si>
  <si>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</si>
  <si>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</si>
  <si>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</si>
  <si>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</si>
  <si>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</si>
  <si>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</si>
  <si>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</si>
  <si>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</si>
  <si>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</si>
  <si>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</si>
  <si>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</si>
  <si>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</si>
  <si>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</si>
  <si>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</si>
  <si>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</si>
  <si>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</si>
  <si>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</si>
  <si>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</si>
  <si>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</si>
  <si>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</si>
  <si>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</si>
  <si>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</si>
  <si>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</si>
  <si>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</si>
  <si>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</si>
  <si>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</si>
  <si>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</si>
  <si>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</si>
  <si>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</si>
  <si>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</si>
  <si>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</si>
  <si>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</si>
  <si>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</si>
  <si>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</si>
  <si>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</si>
  <si>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</si>
  <si>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</si>
  <si>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</si>
  <si>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</si>
  <si>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</si>
  <si>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</si>
  <si>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</si>
  <si>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</si>
  <si>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</si>
  <si>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</si>
  <si>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</si>
  <si>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</si>
  <si>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</si>
  <si>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</si>
  <si>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</si>
  <si>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</si>
  <si>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</si>
  <si>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</si>
  <si>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</si>
  <si>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</si>
  <si>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</si>
  <si>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</si>
  <si>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</si>
  <si>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</si>
  <si>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</si>
  <si>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</si>
  <si>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</si>
  <si>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</si>
  <si>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</si>
  <si>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</si>
  <si>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</si>
  <si>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</si>
  <si>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</si>
  <si>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</si>
  <si>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</si>
  <si>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</si>
  <si>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</si>
  <si>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</si>
  <si>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</si>
  <si>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</si>
  <si>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</si>
  <si>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</si>
  <si>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</si>
  <si>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</si>
  <si>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</si>
  <si>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</si>
  <si>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</si>
  <si>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</si>
  <si>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</si>
  <si>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</si>
  <si>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</si>
  <si>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</si>
  <si>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</si>
  <si>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</si>
  <si>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</si>
  <si>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</si>
  <si>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</si>
  <si>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</si>
  <si>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</si>
  <si>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</si>
  <si>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</si>
  <si>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</si>
  <si>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</si>
  <si>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</si>
  <si>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</si>
  <si>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</si>
  <si>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</si>
  <si>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</si>
  <si>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</si>
  <si>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</si>
  <si>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</si>
  <si>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</si>
  <si>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</si>
  <si>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</si>
  <si>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</si>
  <si>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</si>
  <si>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</si>
  <si>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</si>
  <si>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</si>
  <si>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</si>
  <si>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</si>
  <si>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</si>
  <si>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</si>
  <si>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</si>
  <si>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</si>
  <si>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</si>
  <si>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</si>
  <si>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</si>
  <si>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</si>
  <si>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</si>
  <si>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</si>
  <si>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</si>
  <si>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</si>
  <si>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</si>
  <si>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</si>
  <si>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</si>
  <si>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</si>
  <si>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</si>
  <si>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</si>
  <si>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</si>
  <si>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</si>
  <si>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</si>
  <si>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</si>
  <si>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</si>
  <si>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</si>
  <si>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</si>
  <si>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</si>
  <si>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</si>
  <si>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</si>
  <si>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</si>
  <si>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</si>
  <si>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</si>
  <si>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</si>
  <si>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</si>
  <si>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</si>
  <si>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</si>
  <si>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</si>
  <si>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</si>
  <si>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</si>
  <si>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</si>
  <si>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</si>
  <si>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</si>
  <si>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</si>
  <si>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</si>
  <si>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</si>
  <si>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</si>
  <si>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</si>
  <si>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</si>
  <si>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</si>
  <si>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</si>
  <si>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</si>
  <si>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</si>
  <si>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</si>
  <si>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</si>
  <si>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</si>
  <si>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</si>
  <si>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</si>
  <si>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</si>
  <si>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</si>
  <si>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</si>
  <si>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</si>
  <si>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</si>
  <si>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</si>
  <si>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</si>
  <si>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</si>
  <si>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</si>
  <si>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</si>
  <si>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</si>
  <si>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</si>
  <si>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</si>
  <si>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</si>
  <si>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</si>
  <si>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</si>
  <si>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</si>
  <si>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</si>
  <si>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</si>
  <si>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</si>
  <si>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</si>
  <si>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</si>
  <si>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</si>
  <si>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</si>
  <si>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</si>
  <si>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</si>
  <si>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</si>
  <si>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</si>
  <si>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</si>
  <si>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</si>
  <si>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</si>
  <si>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</si>
  <si>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</si>
  <si>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</si>
  <si>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</si>
  <si>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</si>
  <si>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</si>
  <si>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</si>
  <si>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</si>
  <si>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</si>
  <si>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</si>
  <si>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</si>
  <si>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</si>
  <si>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</si>
  <si>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</si>
  <si>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</si>
  <si>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</si>
  <si>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</si>
  <si>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</si>
  <si>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</si>
  <si>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</si>
  <si>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</si>
  <si>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</si>
  <si>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</si>
  <si>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</si>
  <si>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</si>
  <si>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</si>
  <si>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</si>
  <si>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</si>
  <si>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</si>
  <si>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</si>
  <si>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</si>
  <si>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</si>
  <si>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</si>
  <si>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</si>
  <si>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</si>
  <si>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</si>
  <si>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</si>
  <si>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</si>
  <si>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</si>
  <si>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</si>
  <si>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</si>
  <si>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</si>
  <si>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</si>
  <si>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</si>
  <si>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</si>
  <si>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</si>
  <si>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</si>
  <si>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</si>
  <si>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</si>
  <si>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</si>
  <si>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</si>
  <si>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</si>
  <si>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</si>
  <si>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</si>
  <si>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</si>
  <si>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</si>
  <si>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</si>
  <si>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</si>
  <si>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</si>
  <si>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</si>
  <si>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</si>
  <si>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</si>
  <si>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</si>
  <si>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</si>
  <si>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</si>
  <si>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</si>
  <si>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</si>
  <si>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</si>
  <si>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</si>
  <si>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</si>
  <si>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</si>
  <si>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</si>
  <si>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</si>
  <si>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</si>
  <si>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</si>
  <si>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</si>
  <si>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</si>
  <si>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</si>
  <si>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</si>
  <si>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</si>
  <si>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</si>
  <si>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</si>
  <si>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</si>
  <si>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</si>
  <si>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</si>
  <si>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</si>
  <si>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</si>
  <si>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</si>
  <si>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</si>
  <si>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</si>
  <si>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</si>
  <si>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</si>
  <si>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</si>
  <si>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</si>
  <si>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</si>
  <si>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</si>
  <si>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</si>
  <si>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</si>
  <si>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</si>
  <si>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</si>
  <si>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</si>
  <si>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</si>
  <si>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</si>
  <si>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</si>
  <si>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</si>
  <si>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</si>
  <si>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</si>
  <si>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</si>
  <si>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</si>
  <si>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</si>
  <si>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</si>
  <si>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</si>
  <si>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</si>
  <si>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</si>
  <si>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</si>
  <si>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</si>
  <si>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</si>
  <si>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</si>
  <si>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</si>
  <si>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</si>
  <si>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</si>
  <si>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</si>
  <si>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</si>
  <si>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</si>
  <si>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</si>
  <si>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</si>
  <si>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</si>
  <si>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</si>
  <si>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</si>
  <si>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</si>
  <si>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</si>
  <si>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</si>
  <si>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</si>
  <si>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</si>
  <si>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</si>
  <si>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</si>
  <si>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</si>
  <si>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</si>
  <si>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</si>
  <si>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</si>
  <si>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</si>
  <si>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</si>
  <si>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</si>
  <si>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</si>
  <si>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</si>
  <si>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</si>
  <si>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</si>
  <si>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</si>
  <si>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</si>
  <si>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</si>
  <si>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</si>
  <si>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</si>
  <si>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</si>
  <si>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</si>
  <si>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</si>
  <si>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</si>
  <si>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</si>
  <si>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</si>
  <si>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</si>
  <si>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</si>
  <si>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</si>
  <si>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</si>
  <si>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</si>
  <si>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</si>
  <si>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</si>
  <si>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</si>
  <si>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</si>
  <si>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</si>
  <si>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</si>
  <si>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</si>
  <si>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</si>
  <si>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</si>
  <si>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</si>
  <si>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</si>
  <si>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</si>
  <si>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</si>
  <si>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</si>
  <si>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</si>
  <si>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</si>
  <si>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</si>
  <si>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</si>
  <si>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</si>
  <si>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</si>
  <si>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</si>
  <si>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</si>
  <si>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</si>
  <si>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</si>
  <si>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</si>
  <si>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</si>
  <si>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</si>
  <si>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</si>
  <si>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</si>
  <si>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</si>
  <si>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</si>
  <si>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</si>
  <si>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</si>
  <si>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</si>
  <si>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</si>
  <si>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</si>
  <si>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</si>
  <si>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</si>
  <si>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</si>
  <si>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</si>
  <si>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</si>
  <si>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</si>
  <si>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</si>
  <si>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</si>
  <si>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</si>
  <si>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</si>
  <si>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</si>
  <si>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</si>
  <si>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</si>
  <si>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</si>
  <si>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</si>
  <si>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</si>
  <si>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</si>
  <si>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</si>
  <si>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</si>
  <si>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</si>
  <si>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</si>
  <si>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</si>
  <si>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</si>
  <si>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</si>
  <si>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</si>
  <si>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</si>
  <si>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</si>
  <si>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</si>
  <si>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</si>
  <si>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</si>
  <si>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</si>
  <si>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</si>
  <si>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</si>
  <si>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</si>
  <si>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</si>
  <si>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</si>
  <si>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</si>
  <si>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</si>
  <si>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</si>
  <si>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</si>
  <si>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</si>
  <si>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</si>
  <si>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</si>
  <si>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</si>
  <si>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</si>
  <si>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</si>
  <si>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</si>
  <si>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</si>
  <si>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</si>
  <si>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</si>
  <si>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</si>
  <si>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</si>
  <si>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</si>
  <si>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</si>
  <si>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</si>
  <si>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</si>
  <si>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</si>
  <si>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</si>
  <si>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</si>
  <si>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</si>
  <si>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</si>
  <si>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</si>
  <si>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</si>
  <si>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</si>
  <si>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</si>
  <si>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</si>
  <si>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</si>
  <si>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</si>
  <si>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</si>
  <si>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</si>
  <si>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</si>
  <si>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</si>
  <si>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</si>
  <si>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</si>
  <si>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</si>
  <si>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</si>
  <si>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</si>
  <si>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</si>
  <si>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</si>
  <si>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</si>
  <si>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</si>
  <si>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</si>
  <si>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</si>
  <si>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</si>
  <si>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</si>
  <si>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</si>
  <si>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</si>
  <si>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</si>
  <si>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</si>
  <si>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</si>
  <si>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</si>
  <si>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</si>
  <si>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</si>
  <si>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</si>
  <si>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</si>
  <si>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</si>
  <si>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</si>
  <si>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</si>
  <si>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</si>
  <si>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</si>
  <si>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</si>
  <si>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</si>
  <si>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</si>
  <si>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</si>
  <si>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</si>
  <si>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</si>
  <si>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</si>
  <si>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</si>
  <si>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</si>
  <si>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</si>
  <si>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</si>
  <si>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</si>
  <si>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</si>
  <si>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</si>
  <si>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</si>
  <si>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</si>
  <si>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</si>
  <si>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</si>
  <si>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</si>
  <si>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</si>
  <si>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</si>
  <si>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</si>
  <si>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</si>
  <si>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</si>
  <si>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</si>
  <si>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</si>
  <si>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</si>
  <si>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</si>
  <si>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</si>
  <si>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</si>
  <si>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</si>
  <si>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</si>
  <si>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</si>
  <si>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</si>
  <si>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</si>
  <si>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</si>
  <si>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</si>
  <si>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</si>
  <si>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</si>
  <si>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</si>
  <si>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</si>
  <si>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</si>
  <si>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</si>
  <si>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</si>
  <si>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</si>
  <si>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</si>
  <si>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</si>
  <si>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</si>
  <si>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</si>
  <si>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</si>
  <si>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</si>
  <si>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</si>
  <si>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</si>
  <si>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</si>
  <si>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</si>
  <si>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</si>
  <si>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</si>
  <si>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</si>
  <si>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</si>
  <si>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</si>
  <si>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</si>
  <si>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</si>
  <si>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</si>
  <si>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</si>
  <si>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</si>
  <si>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</si>
  <si>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</si>
  <si>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</si>
  <si>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</si>
  <si>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</si>
  <si>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</si>
  <si>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</si>
  <si>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</si>
  <si>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</si>
  <si>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</si>
  <si>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</si>
  <si>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</si>
  <si>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</si>
  <si>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</si>
  <si>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</si>
  <si>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</si>
  <si>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</si>
  <si>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</si>
  <si>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</si>
  <si>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</si>
  <si>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</si>
  <si>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</si>
  <si>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</si>
  <si>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</si>
  <si>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</si>
  <si>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</si>
  <si>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</si>
  <si>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</si>
  <si>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</si>
  <si>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</si>
  <si>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</si>
  <si>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</si>
  <si>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</si>
  <si>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</si>
  <si>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</si>
  <si>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</si>
  <si>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</si>
  <si>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</si>
  <si>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</si>
  <si>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</si>
  <si>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</si>
  <si>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</si>
  <si>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</si>
  <si>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</si>
  <si>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</si>
  <si>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</si>
  <si>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</si>
  <si>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</si>
  <si>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</si>
  <si>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</si>
  <si>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</si>
  <si>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</si>
  <si>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</si>
  <si>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</si>
  <si>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</si>
  <si>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</si>
  <si>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</si>
  <si>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</si>
  <si>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</si>
  <si>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</si>
  <si>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</si>
  <si>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</si>
  <si>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</si>
  <si>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</si>
  <si>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</si>
  <si>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</si>
  <si>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</si>
  <si>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</si>
  <si>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</si>
  <si>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</si>
  <si>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</si>
  <si>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</si>
  <si>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</si>
  <si>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</si>
  <si>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</si>
  <si>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</si>
  <si>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</si>
  <si>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</si>
  <si>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</si>
  <si>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</si>
  <si>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</si>
  <si>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</si>
  <si>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</si>
  <si>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</si>
  <si>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</si>
  <si>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</si>
  <si>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</si>
  <si>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</si>
  <si>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</si>
  <si>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</si>
  <si>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</si>
  <si>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</si>
  <si>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</si>
  <si>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</si>
  <si>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</si>
  <si>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</si>
  <si>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</si>
  <si>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</si>
  <si>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</si>
  <si>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</si>
  <si>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</si>
  <si>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</si>
  <si>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</si>
  <si>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</si>
  <si>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</si>
  <si>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</si>
  <si>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</si>
  <si>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</si>
  <si>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</si>
  <si>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</si>
  <si>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</si>
  <si>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</si>
  <si>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</si>
  <si>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</si>
  <si>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</si>
  <si>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</si>
  <si>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</si>
  <si>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</si>
  <si>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</si>
  <si>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</si>
  <si>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</si>
  <si>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</si>
  <si>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</si>
  <si>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</si>
  <si>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</si>
  <si>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</si>
  <si>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</si>
  <si>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</si>
  <si>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</si>
  <si>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</si>
  <si>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</si>
  <si>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</si>
  <si>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</si>
  <si>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</si>
  <si>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</si>
  <si>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</si>
  <si>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</si>
  <si>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</si>
  <si>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</si>
  <si>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</si>
  <si>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</si>
  <si>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</si>
  <si>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</si>
  <si>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</si>
  <si>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</si>
  <si>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</si>
  <si>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</si>
  <si>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</si>
  <si>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</si>
  <si>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</si>
  <si>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</si>
  <si>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</si>
  <si>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</si>
  <si>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</si>
  <si>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</si>
  <si>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</si>
  <si>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</si>
  <si>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</si>
  <si>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</si>
  <si>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</si>
  <si>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</si>
  <si>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</si>
  <si>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</si>
  <si>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</si>
  <si>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</si>
  <si>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</si>
  <si>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</si>
  <si>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</si>
  <si>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</si>
  <si>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</si>
  <si>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</si>
  <si>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</si>
  <si>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</si>
  <si>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</si>
  <si>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</si>
  <si>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</si>
  <si>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</si>
  <si>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</si>
  <si>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</si>
  <si>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</si>
  <si>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</si>
  <si>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</si>
  <si>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</si>
  <si>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</si>
  <si>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</si>
  <si>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</si>
  <si>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</si>
  <si>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</si>
  <si>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</si>
  <si>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</si>
  <si>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</si>
  <si>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</si>
  <si>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</si>
  <si>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</si>
  <si>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</si>
  <si>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</si>
  <si>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</si>
  <si>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</si>
  <si>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</si>
  <si>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</si>
  <si>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</si>
  <si>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</si>
  <si>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</si>
  <si>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</si>
  <si>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</si>
  <si>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</si>
  <si>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</si>
  <si>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</si>
  <si>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</si>
  <si>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</si>
  <si>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</si>
  <si>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</si>
  <si>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</si>
  <si>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</si>
  <si>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</si>
  <si>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</si>
  <si>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</si>
  <si>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</si>
  <si>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</si>
  <si>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</si>
  <si>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</si>
  <si>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</si>
  <si>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</si>
  <si>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</si>
  <si>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</si>
  <si>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</si>
  <si>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</si>
  <si>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</si>
  <si>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</si>
  <si>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</si>
  <si>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</si>
  <si>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</si>
  <si>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</si>
  <si>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</si>
  <si>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</si>
  <si>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</si>
  <si>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</si>
  <si>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</si>
  <si>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</si>
  <si>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</si>
  <si>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</si>
  <si>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</si>
  <si>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</si>
  <si>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</si>
  <si>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</si>
  <si>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</si>
  <si>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</si>
  <si>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</si>
  <si>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</si>
  <si>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</si>
  <si>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</si>
  <si>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</si>
  <si>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</si>
  <si>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</si>
  <si>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</si>
  <si>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</si>
  <si>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</si>
  <si>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</si>
  <si>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</si>
  <si>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</si>
  <si>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</si>
  <si>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</si>
  <si>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</si>
  <si>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</si>
  <si>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</si>
  <si>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</si>
  <si>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</si>
  <si>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</si>
  <si>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</si>
  <si>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</si>
  <si>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</si>
  <si>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</si>
  <si>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</si>
  <si>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</si>
  <si>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</si>
  <si>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</si>
  <si>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</si>
  <si>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</si>
  <si>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</si>
  <si>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</si>
  <si>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</si>
  <si>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</si>
  <si>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</si>
  <si>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</si>
  <si>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</si>
  <si>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</si>
  <si>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</si>
  <si>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</si>
  <si>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</si>
  <si>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</si>
  <si>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</si>
  <si>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</si>
  <si>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</si>
  <si>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</si>
  <si>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</si>
  <si>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</si>
  <si>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</si>
  <si>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</si>
  <si>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</si>
  <si>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</si>
  <si>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</si>
  <si>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</si>
  <si>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</si>
  <si>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</si>
  <si>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</si>
  <si>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</si>
  <si>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</si>
  <si>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</si>
  <si>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</si>
  <si>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</si>
  <si>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</si>
  <si>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</si>
  <si>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</si>
  <si>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</si>
  <si>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</si>
  <si>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</si>
  <si>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</si>
  <si>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</si>
  <si>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</si>
  <si>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</si>
  <si>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</si>
  <si>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</si>
  <si>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</si>
  <si>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</si>
  <si>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</si>
  <si>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</si>
  <si>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</si>
  <si>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</si>
  <si>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</si>
  <si>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</si>
  <si>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</si>
  <si>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</si>
  <si>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</si>
  <si>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</si>
  <si>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</si>
  <si>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</si>
  <si>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</si>
  <si>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</si>
  <si>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</si>
  <si>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</si>
  <si>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</si>
  <si>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</si>
  <si>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</si>
  <si>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</si>
  <si>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</si>
  <si>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</si>
  <si>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</si>
  <si>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</si>
  <si>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</si>
  <si>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</si>
  <si>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</si>
  <si>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</si>
  <si>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</si>
  <si>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</si>
  <si>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</si>
  <si>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</si>
  <si>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</si>
  <si>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</si>
  <si>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</si>
  <si>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</si>
  <si>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</si>
  <si>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</si>
  <si>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</si>
  <si>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</si>
  <si>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</si>
  <si>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</si>
  <si>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</si>
  <si>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</si>
  <si>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</si>
  <si>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</si>
  <si>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</si>
  <si>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</si>
  <si>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</si>
  <si>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</si>
  <si>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</si>
  <si>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</si>
  <si>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</si>
  <si>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</si>
  <si>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</si>
  <si>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</si>
  <si>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</si>
  <si>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</si>
  <si>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</si>
  <si>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</si>
  <si>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</si>
  <si>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</si>
  <si>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</si>
  <si>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</si>
  <si>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</si>
  <si>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</si>
  <si>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</si>
  <si>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</si>
  <si>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</si>
  <si>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</si>
  <si>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</si>
  <si>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</si>
  <si>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</si>
  <si>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</si>
  <si>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</si>
  <si>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</si>
  <si>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</si>
  <si>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</si>
  <si>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</si>
  <si>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</si>
  <si>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</si>
  <si>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</si>
  <si>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</si>
  <si>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</si>
  <si>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</si>
  <si>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</si>
  <si>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</si>
  <si>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</si>
  <si>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</si>
  <si>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</si>
  <si>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</si>
  <si>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</si>
  <si>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</si>
  <si>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</si>
  <si>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</si>
  <si>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</si>
  <si>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</si>
  <si>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</si>
  <si>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</si>
  <si>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</si>
  <si>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</si>
  <si>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</si>
  <si>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</si>
  <si>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</si>
  <si>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</si>
  <si>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</si>
  <si>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</si>
  <si>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</si>
  <si>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</si>
  <si>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</si>
  <si>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</si>
  <si>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</si>
  <si>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</si>
  <si>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</si>
  <si>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</si>
  <si>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</si>
  <si>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</si>
  <si>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</si>
  <si>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</si>
  <si>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</si>
  <si>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</si>
  <si>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</si>
  <si>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</si>
  <si>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</si>
  <si>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</si>
  <si>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</si>
  <si>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</si>
  <si>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</si>
  <si>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</si>
  <si>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</si>
  <si>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</si>
  <si>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</si>
  <si>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</si>
  <si>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</si>
  <si>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</si>
  <si>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</si>
  <si>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</si>
  <si>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</si>
  <si>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</si>
  <si>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</si>
  <si>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</si>
  <si>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</si>
  <si>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</si>
  <si>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</si>
  <si>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</si>
  <si>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</si>
  <si>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</si>
  <si>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</si>
  <si>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</si>
  <si>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</si>
  <si>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</si>
  <si>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</si>
  <si>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</si>
  <si>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</si>
  <si>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</si>
  <si>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</si>
  <si>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</si>
  <si>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</si>
  <si>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</si>
  <si>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</si>
  <si>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</si>
  <si>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</si>
  <si>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</si>
  <si>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</si>
  <si>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</si>
  <si>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</si>
  <si>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</si>
  <si>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</si>
  <si>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</si>
  <si>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</si>
  <si>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</si>
  <si>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</si>
  <si>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</si>
  <si>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</si>
  <si>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</si>
  <si>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</si>
  <si>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</si>
  <si>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</si>
  <si>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</si>
  <si>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</si>
  <si>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</si>
  <si>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</si>
  <si>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</si>
  <si>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</si>
  <si>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</si>
  <si>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</si>
  <si>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</si>
  <si>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</si>
  <si>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</si>
  <si>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</si>
  <si>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</si>
  <si>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</si>
  <si>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</si>
  <si>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</si>
  <si>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</si>
  <si>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</si>
  <si>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</si>
  <si>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</si>
  <si>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</si>
  <si>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</si>
  <si>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</si>
  <si>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</si>
  <si>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</si>
  <si>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</si>
  <si>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</si>
  <si>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</si>
  <si>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</si>
  <si>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</si>
  <si>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</si>
  <si>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</si>
  <si>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</si>
  <si>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</si>
  <si>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</si>
  <si>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</si>
  <si>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</si>
  <si>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</si>
  <si>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</si>
  <si>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</si>
  <si>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</si>
  <si>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</si>
  <si>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</si>
  <si>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</si>
  <si>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</si>
  <si>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</si>
  <si>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</si>
  <si>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</si>
  <si>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</si>
  <si>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</si>
  <si>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</si>
  <si>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</si>
  <si>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</si>
  <si>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</si>
  <si>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</si>
  <si>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</si>
  <si>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</si>
  <si>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</si>
  <si>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</si>
  <si>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</si>
  <si>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</si>
  <si>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</si>
  <si>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</si>
  <si>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</si>
  <si>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</si>
  <si>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</si>
  <si>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</si>
  <si>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</si>
  <si>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</si>
  <si>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</si>
  <si>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</si>
  <si>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</si>
  <si>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</si>
  <si>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</si>
  <si>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</si>
  <si>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</si>
  <si>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</si>
  <si>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</si>
  <si>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</si>
  <si>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</si>
  <si>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</si>
  <si>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</si>
  <si>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</si>
  <si>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</si>
  <si>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</si>
  <si>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</si>
  <si>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</si>
  <si>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</si>
  <si>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</si>
  <si>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</si>
  <si>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</si>
  <si>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</si>
  <si>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</si>
  <si>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</si>
  <si>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</si>
  <si>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</si>
  <si>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</si>
  <si>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</si>
  <si>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</si>
  <si>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</si>
  <si>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</si>
  <si>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</si>
  <si>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</si>
  <si>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</si>
  <si>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</si>
  <si>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</si>
  <si>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</si>
  <si>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</si>
  <si>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</si>
  <si>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</si>
  <si>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</si>
  <si>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</si>
  <si>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</si>
  <si>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</si>
  <si>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</si>
  <si>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</si>
  <si>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</si>
  <si>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</si>
  <si>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</si>
  <si>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</si>
  <si>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</si>
  <si>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</si>
  <si>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</si>
  <si>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</si>
  <si>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</si>
  <si>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</si>
  <si>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</si>
  <si>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</si>
  <si>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</si>
  <si>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</si>
  <si>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</si>
  <si>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</si>
  <si>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</si>
  <si>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</si>
  <si>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</si>
  <si>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</si>
  <si>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</si>
  <si>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</si>
  <si>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</si>
  <si>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</si>
  <si>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</si>
  <si>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</si>
  <si>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</si>
  <si>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</si>
  <si>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</si>
  <si>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</si>
  <si>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</si>
  <si>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</si>
  <si>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</si>
  <si>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</si>
  <si>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</si>
  <si>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</si>
  <si>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</si>
  <si>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</si>
  <si>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</si>
  <si>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</si>
  <si>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</si>
  <si>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</si>
  <si>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</si>
  <si>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</si>
  <si>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</si>
  <si>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</si>
  <si>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</si>
  <si>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</si>
  <si>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</si>
  <si>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</si>
  <si>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</si>
  <si>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</si>
  <si>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</si>
  <si>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</si>
  <si>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</si>
  <si>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</si>
  <si>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</si>
  <si>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</si>
  <si>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</si>
  <si>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</si>
  <si>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</si>
  <si>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</si>
  <si>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</si>
  <si>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</si>
  <si>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</si>
  <si>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</si>
  <si>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</si>
  <si>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</si>
  <si>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</si>
  <si>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</si>
  <si>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</si>
  <si>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</si>
  <si>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</si>
  <si>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</si>
  <si>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</si>
  <si>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</si>
  <si>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</si>
  <si>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</si>
  <si>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</si>
  <si>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</si>
  <si>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</si>
  <si>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</si>
  <si>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</si>
  <si>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</si>
  <si>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</si>
  <si>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</si>
  <si>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</si>
  <si>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</si>
  <si>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</si>
  <si>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</si>
  <si>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</si>
  <si>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</si>
  <si>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</si>
  <si>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</si>
  <si>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</si>
  <si>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</si>
  <si>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</si>
  <si>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</si>
  <si>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</si>
  <si>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</si>
  <si>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</si>
  <si>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</si>
  <si>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</si>
  <si>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</si>
  <si>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</si>
  <si>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</si>
  <si>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</si>
  <si>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</si>
  <si>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</si>
  <si>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</si>
  <si>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</si>
  <si>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</si>
  <si>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</si>
  <si>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</si>
  <si>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</si>
  <si>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</si>
  <si>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</si>
  <si>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</si>
  <si>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</si>
  <si>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</si>
  <si>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</si>
  <si>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</si>
  <si>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</si>
  <si>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</si>
  <si>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</si>
  <si>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</si>
  <si>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</si>
  <si>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</si>
  <si>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</si>
  <si>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</si>
  <si>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</si>
  <si>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</si>
  <si>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</si>
  <si>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</si>
  <si>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</si>
  <si>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</si>
  <si>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</si>
  <si>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</si>
  <si>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</si>
  <si>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</si>
  <si>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</si>
  <si>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</si>
  <si>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</si>
  <si>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</si>
  <si>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</si>
  <si>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</si>
  <si>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</si>
  <si>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</si>
  <si>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</si>
  <si>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</si>
  <si>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</si>
  <si>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</si>
  <si>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</si>
  <si>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</si>
  <si>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</si>
  <si>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</si>
  <si>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</si>
  <si>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</si>
  <si>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</si>
  <si>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</si>
  <si>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</si>
  <si>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</si>
  <si>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</si>
  <si>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</si>
  <si>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</si>
  <si>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</si>
  <si>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</si>
  <si>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</si>
  <si>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</si>
  <si>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</si>
  <si>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</si>
  <si>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</si>
  <si>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</si>
  <si>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</si>
  <si>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</si>
  <si>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</si>
  <si>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</si>
  <si>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</si>
  <si>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</si>
  <si>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</si>
  <si>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</si>
  <si>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</si>
  <si>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</si>
  <si>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</si>
  <si>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</si>
  <si>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</si>
  <si>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</si>
  <si>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</si>
  <si>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</si>
  <si>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</si>
  <si>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</si>
  <si>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</si>
  <si>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</si>
  <si>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</si>
  <si>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</si>
  <si>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</si>
  <si>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</si>
  <si>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</si>
  <si>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</si>
  <si>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</si>
  <si>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</si>
  <si>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</si>
  <si>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</si>
  <si>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</si>
  <si>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</si>
  <si>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</si>
  <si>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</si>
  <si>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</si>
  <si>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</si>
  <si>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</si>
  <si>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</si>
  <si>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</si>
  <si>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</si>
  <si>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</si>
  <si>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</si>
  <si>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</si>
  <si>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</si>
  <si>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</si>
  <si>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</si>
  <si>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</si>
  <si>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</si>
  <si>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</si>
  <si>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</si>
  <si>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</si>
  <si>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</si>
  <si>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</si>
  <si>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</si>
  <si>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</si>
  <si>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</si>
  <si>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</si>
  <si>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</si>
  <si>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</si>
  <si>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</si>
  <si>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</si>
  <si>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</si>
  <si>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</si>
  <si>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</si>
  <si>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</si>
  <si>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</si>
  <si>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</si>
  <si>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</si>
  <si>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</si>
  <si>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</si>
  <si>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</si>
  <si>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</si>
  <si>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</si>
  <si>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</si>
  <si>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</si>
  <si>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</si>
  <si>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</si>
  <si>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</si>
  <si>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</si>
  <si>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</si>
  <si>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</si>
  <si>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</si>
  <si>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</si>
  <si>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</si>
  <si>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</si>
  <si>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</si>
  <si>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</si>
  <si>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</si>
  <si>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</si>
  <si>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</si>
  <si>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</si>
  <si>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</si>
  <si>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</si>
  <si>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</si>
  <si>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</si>
  <si>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</si>
  <si>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</si>
  <si>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</si>
  <si>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</si>
  <si>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</si>
  <si>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</si>
  <si>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</si>
  <si>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</si>
  <si>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</si>
  <si>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</si>
  <si>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</si>
  <si>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</si>
  <si>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</si>
  <si>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</si>
  <si>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</si>
  <si>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</si>
  <si>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</si>
  <si>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</si>
  <si>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</si>
  <si>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</si>
  <si>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</si>
  <si>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</si>
  <si>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</si>
  <si>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</si>
  <si>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</si>
  <si>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</si>
  <si>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</si>
  <si>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</si>
  <si>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</si>
  <si>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</si>
  <si>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</si>
  <si>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</si>
  <si>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</si>
  <si>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</si>
  <si>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</si>
  <si>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</si>
  <si>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</si>
  <si>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</si>
  <si>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</si>
  <si>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</si>
  <si>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</si>
  <si>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</si>
  <si>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</si>
  <si>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</si>
  <si>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</si>
  <si>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</si>
  <si>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</si>
  <si>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</si>
  <si>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</si>
  <si>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</si>
  <si>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</si>
  <si>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</si>
  <si>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</si>
  <si>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</si>
  <si>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</si>
  <si>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</si>
  <si>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</si>
  <si>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</si>
  <si>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</si>
  <si>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</si>
  <si>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</si>
  <si>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</si>
  <si>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</si>
  <si>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</si>
  <si>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</si>
  <si>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</si>
  <si>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</si>
  <si>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</si>
  <si>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</si>
  <si>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</si>
  <si>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</si>
  <si>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</si>
  <si>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</si>
  <si>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</si>
  <si>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</si>
  <si>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</si>
  <si>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</si>
  <si>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</si>
  <si>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</si>
  <si>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</si>
  <si>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</si>
  <si>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</si>
  <si>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</si>
  <si>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</si>
  <si>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</si>
  <si>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</si>
  <si>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</si>
  <si>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</si>
  <si>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</si>
  <si>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</si>
  <si>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</si>
  <si>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</si>
  <si>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</si>
  <si>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</si>
  <si>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</si>
  <si>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</si>
  <si>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</si>
  <si>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</si>
  <si>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</si>
  <si>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</si>
  <si>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</si>
  <si>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</si>
  <si>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</si>
  <si>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</si>
  <si>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</si>
  <si>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</si>
  <si>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</si>
  <si>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</si>
  <si>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</si>
  <si>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</si>
  <si>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</si>
  <si>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</si>
  <si>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</si>
  <si>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</si>
  <si>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</si>
  <si>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</si>
  <si>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</si>
  <si>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</si>
  <si>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</si>
  <si>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</si>
  <si>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</si>
  <si>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</si>
  <si>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</si>
  <si>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</si>
  <si>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</si>
  <si>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</si>
  <si>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</si>
  <si>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</si>
  <si>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</si>
  <si>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</si>
  <si>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</si>
  <si>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</si>
  <si>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</si>
  <si>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</si>
  <si>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</si>
  <si>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</si>
  <si>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</si>
  <si>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</si>
  <si>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</si>
  <si>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</si>
  <si>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</si>
  <si>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</si>
  <si>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</si>
  <si>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</si>
  <si>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</si>
  <si>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</si>
  <si>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</si>
  <si>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</si>
  <si>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</si>
  <si>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</si>
  <si>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</si>
  <si>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</si>
  <si>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</si>
  <si>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</si>
  <si>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</si>
  <si>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</si>
  <si>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</si>
  <si>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</si>
  <si>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</si>
  <si>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</si>
  <si>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</si>
  <si>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</si>
  <si>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</si>
  <si>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</si>
  <si>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</si>
  <si>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</si>
  <si>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</si>
  <si>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</si>
  <si>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</si>
  <si>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</si>
  <si>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</si>
  <si>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</si>
  <si>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</si>
  <si>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</si>
  <si>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</si>
  <si>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</si>
  <si>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</si>
  <si>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</si>
  <si>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</si>
  <si>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</si>
  <si>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</si>
  <si>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</si>
  <si>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</si>
  <si>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</si>
  <si>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</si>
  <si>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</si>
  <si>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</si>
  <si>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</si>
  <si>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</si>
  <si>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</si>
  <si>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</si>
  <si>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</si>
  <si>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</si>
  <si>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</si>
  <si>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</si>
  <si>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</si>
  <si>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</si>
  <si>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</si>
  <si>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</si>
  <si>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</si>
  <si>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</si>
  <si>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</si>
  <si>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</si>
  <si>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</si>
  <si>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</si>
  <si>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</si>
  <si>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</si>
  <si>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</si>
  <si>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</si>
  <si>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</si>
  <si>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</si>
  <si>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</si>
  <si>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</si>
  <si>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</si>
  <si>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</si>
  <si>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</si>
  <si>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</si>
  <si>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</si>
  <si>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</si>
  <si>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</si>
  <si>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</si>
  <si>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</si>
  <si>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</si>
  <si>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</si>
  <si>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</si>
  <si>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</si>
  <si>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</si>
  <si>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</si>
  <si>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</si>
  <si>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</si>
  <si>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</si>
  <si>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</si>
  <si>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</si>
  <si>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</si>
  <si>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</si>
  <si>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</si>
  <si>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</si>
  <si>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</si>
  <si>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</si>
  <si>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</si>
  <si>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</si>
  <si>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</si>
  <si>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</si>
  <si>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</si>
  <si>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</si>
  <si>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</si>
  <si>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</si>
  <si>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</si>
  <si>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</si>
  <si>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</si>
  <si>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</si>
  <si>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</si>
  <si>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</si>
  <si>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</si>
  <si>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</si>
  <si>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</si>
  <si>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</si>
  <si>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</si>
  <si>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</si>
  <si>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</si>
  <si>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</si>
  <si>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</si>
  <si>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</si>
  <si>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</si>
  <si>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</si>
  <si>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</si>
  <si>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</si>
  <si>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</si>
  <si>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</si>
  <si>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</si>
  <si>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</si>
  <si>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</si>
  <si>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</si>
  <si>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</si>
  <si>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</si>
  <si>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</si>
  <si>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</si>
  <si>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</si>
  <si>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</si>
  <si>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</si>
  <si>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</si>
  <si>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</si>
  <si>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</si>
  <si>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</si>
  <si>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</si>
  <si>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</si>
  <si>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</si>
  <si>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</si>
  <si>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</si>
  <si>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</si>
  <si>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</si>
  <si>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</si>
  <si>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</si>
  <si>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</si>
  <si>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</si>
  <si>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</si>
  <si>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</si>
  <si>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</si>
  <si>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</si>
  <si>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</si>
  <si>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</si>
  <si>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</si>
  <si>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</si>
  <si>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</si>
  <si>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</si>
  <si>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</si>
  <si>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</si>
  <si>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</si>
  <si>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</si>
  <si>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</si>
  <si>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</si>
  <si>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</si>
  <si>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</si>
  <si>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</si>
  <si>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</si>
  <si>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</si>
  <si>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</si>
  <si>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</si>
  <si>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</si>
  <si>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</si>
  <si>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</si>
  <si>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</si>
  <si>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</si>
  <si>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</si>
  <si>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</si>
  <si>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</si>
  <si>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</si>
  <si>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</si>
  <si>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</si>
  <si>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</si>
  <si>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</si>
  <si>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</si>
  <si>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</si>
  <si>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</si>
  <si>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</si>
  <si>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</si>
  <si>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</si>
  <si>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</si>
  <si>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</si>
  <si>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</si>
  <si>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</si>
  <si>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</si>
  <si>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</si>
  <si>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</si>
  <si>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</si>
  <si>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</si>
  <si>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</si>
  <si>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</si>
  <si>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</si>
  <si>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</si>
  <si>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</si>
  <si>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</si>
  <si>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</si>
  <si>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</si>
  <si>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</si>
  <si>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</si>
  <si>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</si>
  <si>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</si>
  <si>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</si>
  <si>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</si>
  <si>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</si>
  <si>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</si>
  <si>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</si>
  <si>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</si>
  <si>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</si>
  <si>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</si>
  <si>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</si>
  <si>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</si>
  <si>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</si>
  <si>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</si>
  <si>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</si>
  <si>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</si>
  <si>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</si>
  <si>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</si>
  <si>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</si>
  <si>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</si>
  <si>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</si>
  <si>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</si>
  <si>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</si>
  <si>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</si>
  <si>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</si>
  <si>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</si>
  <si>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</si>
  <si>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</si>
  <si>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</si>
  <si>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</si>
  <si>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</si>
  <si>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</si>
  <si>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</si>
  <si>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</si>
  <si>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</si>
  <si>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</si>
  <si>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</si>
  <si>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</si>
  <si>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</si>
  <si>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</si>
  <si>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</si>
  <si>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</si>
  <si>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</si>
  <si>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</si>
  <si>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</si>
  <si>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</si>
  <si>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</si>
  <si>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</si>
  <si>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</si>
  <si>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</si>
  <si>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</si>
  <si>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</si>
  <si>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</si>
  <si>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</si>
  <si>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</si>
  <si>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</si>
  <si>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</si>
  <si>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</si>
  <si>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</si>
  <si>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</si>
  <si>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</si>
  <si>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</si>
  <si>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</si>
  <si>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</si>
  <si>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</si>
  <si>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</si>
  <si>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</si>
  <si>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</si>
  <si>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</si>
  <si>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</si>
  <si>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</si>
  <si>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</si>
  <si>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</si>
  <si>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</si>
  <si>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</si>
  <si>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</si>
  <si>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</si>
  <si>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</si>
  <si>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</si>
  <si>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</si>
  <si>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</si>
  <si>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</si>
  <si>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</si>
  <si>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</si>
  <si>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</si>
  <si>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</si>
  <si>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</si>
  <si>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</si>
  <si>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</si>
  <si>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</si>
  <si>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</si>
  <si>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</si>
  <si>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</si>
  <si>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</si>
  <si>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</si>
  <si>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</si>
  <si>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</si>
  <si>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</si>
  <si>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</si>
  <si>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</si>
  <si>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</si>
  <si>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</si>
  <si>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</si>
  <si>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</si>
  <si>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</si>
  <si>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</si>
  <si>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</si>
  <si>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</si>
  <si>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</si>
  <si>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</si>
  <si>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</si>
  <si>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</si>
  <si>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</si>
  <si>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</si>
  <si>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</si>
  <si>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</si>
  <si>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</si>
  <si>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</si>
  <si>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</si>
  <si>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</si>
  <si>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</si>
  <si>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</si>
  <si>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</si>
  <si>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</si>
  <si>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</si>
  <si>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</si>
  <si>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</si>
  <si>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</si>
  <si>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</si>
  <si>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</si>
  <si>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</si>
  <si>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</si>
  <si>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</si>
  <si>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</si>
  <si>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</si>
  <si>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</si>
  <si>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</si>
  <si>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</si>
  <si>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</si>
  <si>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</si>
  <si>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</si>
  <si>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</si>
  <si>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</si>
  <si>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</si>
  <si>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</si>
  <si>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</si>
  <si>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</si>
  <si>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</si>
  <si>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</si>
  <si>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</si>
  <si>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</si>
  <si>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</si>
  <si>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</si>
  <si>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</si>
  <si>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</si>
  <si>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</si>
  <si>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</si>
  <si>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</si>
  <si>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</si>
  <si>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</si>
  <si>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</si>
  <si>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</si>
  <si>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</si>
  <si>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</si>
  <si>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</si>
  <si>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</si>
  <si>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</si>
  <si>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</si>
  <si>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</si>
  <si>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</si>
  <si>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</si>
  <si>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</si>
  <si>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</si>
  <si>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</si>
  <si>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</si>
  <si>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</si>
  <si>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</si>
  <si>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</si>
  <si>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</si>
  <si>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</si>
  <si>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</si>
  <si>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</si>
  <si>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</si>
  <si>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</si>
  <si>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</si>
  <si>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</si>
  <si>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</si>
  <si>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</si>
  <si>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</si>
  <si>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</si>
  <si>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</si>
  <si>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</si>
  <si>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</si>
  <si>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</si>
  <si>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</si>
  <si>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</si>
  <si>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</si>
  <si>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</si>
  <si>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</si>
  <si>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</si>
  <si>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</si>
  <si>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</si>
  <si>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</si>
  <si>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</si>
  <si>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</si>
  <si>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</si>
  <si>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</si>
  <si>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</si>
  <si>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</si>
  <si>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</si>
  <si>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</si>
  <si>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</si>
  <si>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</si>
  <si>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</si>
  <si>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</si>
  <si>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</si>
  <si>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</si>
  <si>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</si>
  <si>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</si>
  <si>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</si>
  <si>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</si>
  <si>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</si>
  <si>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</si>
  <si>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</si>
  <si>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</si>
  <si>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</si>
  <si>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</si>
  <si>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</si>
  <si>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</si>
  <si>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</si>
  <si>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</si>
  <si>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</si>
  <si>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</si>
  <si>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</si>
  <si>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</si>
  <si>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</si>
  <si>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</si>
  <si>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</si>
  <si>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</si>
  <si>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</si>
  <si>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</si>
  <si>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</si>
  <si>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</si>
  <si>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</si>
  <si>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</si>
  <si>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</si>
  <si>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</si>
  <si>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</si>
  <si>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</si>
  <si>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</si>
  <si>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</si>
  <si>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</si>
  <si>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</si>
  <si>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</si>
  <si>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</si>
  <si>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</si>
  <si>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</si>
  <si>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</si>
  <si>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</si>
  <si>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</si>
  <si>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</si>
  <si>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</si>
  <si>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</si>
  <si>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</si>
  <si>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</si>
  <si>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</si>
  <si>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</si>
  <si>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</si>
  <si>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</si>
  <si>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</si>
  <si>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</si>
  <si>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</si>
  <si>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</si>
  <si>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</si>
  <si>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</si>
  <si>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</si>
  <si>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</si>
  <si>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</si>
  <si>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</si>
  <si>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</si>
  <si>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</si>
  <si>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</si>
  <si>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</si>
  <si>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</si>
  <si>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</si>
  <si>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</si>
  <si>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</si>
  <si>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</si>
  <si>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</si>
  <si>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</si>
  <si>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</si>
  <si>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</si>
  <si>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</si>
  <si>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</si>
  <si>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</si>
  <si>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</si>
  <si>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</si>
  <si>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</si>
  <si>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</si>
  <si>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</si>
  <si>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</si>
  <si>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</si>
  <si>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</si>
  <si>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</si>
  <si>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</si>
  <si>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</si>
  <si>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</si>
  <si>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</si>
  <si>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</si>
  <si>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</si>
  <si>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</si>
  <si>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</si>
  <si>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</si>
  <si>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</si>
  <si>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</si>
  <si>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</si>
  <si>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</si>
  <si>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</si>
  <si>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</si>
  <si>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</si>
  <si>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</si>
  <si>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</si>
  <si>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</si>
  <si>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</si>
  <si>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</si>
  <si>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</si>
  <si>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</si>
  <si>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</si>
  <si>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</si>
  <si>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</si>
  <si>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</si>
  <si>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</si>
  <si>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</si>
  <si>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</si>
  <si>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</si>
  <si>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</si>
  <si>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</si>
  <si>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</si>
  <si>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</si>
  <si>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</si>
  <si>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</si>
  <si>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</si>
  <si>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</si>
  <si>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</si>
  <si>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</si>
  <si>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</si>
  <si>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</si>
  <si>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</si>
  <si>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</si>
  <si>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</si>
  <si>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</si>
  <si>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</si>
  <si>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</si>
  <si>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</si>
  <si>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</si>
  <si>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</si>
  <si>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</si>
  <si>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</si>
  <si>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</si>
  <si>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</si>
  <si>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</si>
  <si>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</si>
  <si>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</si>
  <si>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</si>
  <si>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</si>
  <si>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</si>
  <si>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</si>
  <si>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</si>
  <si>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</si>
  <si>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</si>
  <si>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</si>
  <si>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</si>
  <si>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</si>
  <si>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</si>
  <si>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</si>
  <si>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</si>
  <si>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</si>
  <si>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</si>
  <si>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</si>
  <si>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</si>
  <si>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</si>
  <si>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</si>
  <si>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</si>
  <si>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</si>
  <si>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</si>
  <si>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</si>
  <si>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</si>
  <si>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</si>
  <si>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</si>
  <si>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</si>
  <si>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</si>
  <si>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</si>
  <si>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</si>
  <si>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</si>
  <si>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</si>
  <si>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</si>
  <si>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</si>
  <si>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</si>
  <si>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</si>
  <si>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</si>
  <si>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</si>
  <si>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</si>
  <si>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</si>
  <si>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</si>
  <si>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</si>
  <si>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</si>
  <si>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</si>
  <si>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</si>
  <si>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</si>
  <si>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</si>
  <si>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</si>
  <si>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</si>
  <si>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</si>
  <si>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</si>
  <si>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</si>
  <si>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</si>
  <si>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</si>
  <si>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</si>
  <si>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</si>
  <si>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</si>
  <si>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</si>
  <si>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</si>
  <si>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</si>
  <si>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</si>
  <si>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</si>
  <si>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</si>
  <si>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</si>
  <si>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</si>
  <si>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</si>
  <si>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</si>
  <si>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</si>
  <si>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</si>
  <si>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</si>
  <si>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</si>
  <si>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</si>
  <si>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</si>
  <si>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</si>
  <si>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</si>
  <si>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</si>
  <si>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</si>
  <si>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</si>
  <si>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</si>
  <si>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</si>
  <si>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</si>
  <si>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</si>
  <si>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</si>
  <si>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</si>
  <si>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</si>
  <si>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</si>
  <si>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</si>
  <si>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</si>
  <si>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</si>
  <si>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</si>
  <si>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</si>
  <si>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</si>
  <si>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</si>
  <si>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</si>
  <si>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</si>
  <si>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</si>
  <si>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</si>
  <si>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</si>
  <si>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</si>
  <si>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</si>
  <si>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</si>
  <si>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</si>
  <si>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</si>
  <si>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</si>
  <si>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</si>
  <si>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</si>
  <si>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</si>
  <si>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</si>
  <si>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</si>
  <si>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</si>
  <si>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</si>
  <si>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</si>
  <si>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</si>
  <si>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</si>
  <si>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</si>
  <si>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</si>
  <si>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</si>
  <si>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</si>
  <si>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</si>
  <si>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</si>
  <si>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</si>
  <si>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</si>
  <si>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</si>
  <si>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</si>
  <si>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</si>
  <si>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</si>
  <si>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</si>
  <si>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</si>
  <si>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</si>
  <si>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</si>
  <si>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</si>
  <si>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</si>
  <si>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</si>
  <si>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</si>
  <si>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</si>
  <si>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</si>
  <si>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</si>
  <si>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</si>
  <si>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</si>
  <si>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</si>
  <si>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</si>
  <si>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</si>
  <si>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</si>
  <si>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</si>
  <si>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</si>
  <si>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</si>
  <si>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</si>
  <si>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</si>
  <si>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</si>
  <si>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</si>
  <si>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</si>
  <si>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</si>
  <si>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</si>
  <si>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</si>
  <si>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</si>
  <si>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</si>
  <si>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</si>
  <si>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</si>
  <si>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</si>
  <si>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</si>
  <si>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</si>
  <si>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</si>
  <si>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</si>
  <si>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</si>
  <si>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</si>
  <si>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</si>
  <si>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</si>
  <si>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</si>
  <si>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</si>
  <si>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</si>
  <si>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</si>
  <si>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</si>
  <si>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</si>
  <si>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</si>
  <si>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</si>
  <si>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</si>
  <si>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</si>
  <si>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</si>
  <si>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</si>
  <si>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</si>
  <si>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</si>
  <si>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</si>
  <si>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</si>
  <si>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</si>
  <si>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</si>
  <si>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</si>
  <si>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</si>
  <si>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</si>
  <si>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</si>
  <si>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</si>
  <si>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</si>
  <si>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</si>
  <si>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</si>
  <si>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</si>
  <si>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</si>
  <si>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</si>
  <si>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</si>
  <si>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</si>
  <si>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</si>
  <si>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</si>
  <si>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</si>
  <si>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</si>
  <si>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</si>
  <si>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</si>
  <si>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</si>
  <si>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</si>
  <si>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</si>
  <si>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</si>
  <si>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</si>
  <si>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</si>
  <si>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</si>
  <si>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</si>
  <si>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</si>
  <si>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</si>
  <si>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</si>
  <si>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</si>
  <si>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</si>
  <si>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</si>
  <si>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</si>
  <si>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</si>
  <si>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</si>
  <si>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</si>
  <si>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</si>
  <si>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</si>
  <si>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</si>
  <si>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</si>
  <si>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</si>
  <si>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</si>
  <si>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</si>
  <si>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</si>
  <si>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</si>
  <si>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</si>
  <si>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</si>
  <si>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</si>
  <si>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</si>
  <si>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</si>
  <si>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</si>
  <si>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</si>
  <si>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</si>
  <si>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</si>
  <si>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</si>
  <si>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</si>
  <si>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</si>
  <si>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</si>
  <si>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</si>
  <si>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</si>
  <si>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</si>
  <si>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</si>
  <si>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</si>
  <si>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</si>
  <si>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</si>
  <si>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</si>
  <si>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</si>
  <si>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</si>
  <si>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</si>
  <si>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</si>
  <si>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</si>
  <si>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</si>
  <si>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</si>
  <si>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</si>
  <si>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</si>
  <si>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</si>
  <si>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</si>
  <si>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</si>
  <si>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</si>
  <si>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</si>
  <si>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</si>
  <si>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</si>
  <si>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</si>
  <si>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</si>
  <si>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</si>
  <si>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</si>
  <si>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</si>
  <si>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</si>
  <si>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</si>
  <si>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</si>
  <si>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</si>
  <si>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</si>
  <si>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</si>
  <si>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</si>
  <si>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</si>
  <si>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</si>
  <si>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</si>
  <si>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</si>
  <si>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</si>
  <si>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</si>
  <si>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</si>
  <si>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</si>
  <si>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</si>
  <si>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</si>
  <si>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</si>
  <si>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</si>
  <si>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</si>
  <si>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</si>
  <si>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</si>
  <si>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</si>
  <si>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</si>
  <si>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</si>
  <si>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</si>
  <si>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</si>
  <si>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</si>
  <si>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</si>
  <si>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</si>
  <si>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</si>
  <si>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</si>
  <si>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</si>
  <si>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</si>
  <si>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</si>
  <si>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</si>
  <si>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</si>
  <si>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</si>
  <si>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</si>
  <si>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</si>
  <si>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</si>
  <si>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</si>
  <si>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</si>
  <si>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</si>
  <si>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</si>
  <si>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</si>
  <si>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</si>
  <si>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</si>
  <si>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</si>
  <si>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</si>
  <si>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</si>
  <si>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</si>
  <si>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</si>
  <si>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</si>
  <si>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</si>
  <si>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</si>
  <si>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</si>
  <si>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</si>
  <si>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</si>
  <si>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</si>
  <si>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</si>
  <si>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</si>
  <si>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</si>
  <si>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</si>
  <si>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</si>
  <si>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</si>
  <si>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</si>
  <si>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</si>
  <si>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</si>
  <si>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</si>
  <si>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</si>
  <si>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</si>
  <si>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</si>
  <si>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</si>
  <si>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</si>
  <si>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</si>
  <si>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</si>
  <si>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</si>
  <si>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</si>
  <si>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</si>
  <si>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</si>
  <si>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</si>
  <si>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</si>
  <si>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</si>
  <si>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</si>
  <si>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</si>
  <si>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</si>
  <si>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</si>
  <si>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</si>
  <si>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</si>
  <si>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</si>
  <si>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</si>
  <si>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</si>
  <si>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</si>
  <si>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</si>
  <si>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</si>
  <si>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</si>
  <si>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</si>
  <si>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</si>
  <si>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</si>
  <si>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</si>
  <si>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</si>
  <si>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</si>
  <si>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</si>
  <si>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</si>
  <si>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</si>
  <si>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</si>
  <si>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</si>
  <si>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</si>
  <si>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</si>
  <si>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</si>
  <si>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</si>
  <si>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</si>
  <si>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</si>
  <si>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</si>
  <si>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</si>
  <si>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</si>
  <si>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</si>
  <si>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</si>
  <si>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</si>
  <si>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</si>
  <si>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</si>
  <si>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</si>
  <si>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</si>
  <si>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</si>
  <si>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</si>
  <si>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</si>
  <si>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</si>
  <si>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</si>
  <si>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</si>
  <si>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</si>
  <si>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</si>
  <si>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</si>
  <si>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</si>
  <si>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</si>
  <si>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</si>
  <si>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</si>
  <si>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</si>
  <si>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</si>
  <si>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</si>
  <si>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</si>
  <si>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</si>
  <si>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</si>
  <si>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</si>
  <si>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</si>
  <si>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</si>
  <si>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</si>
  <si>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</si>
  <si>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</si>
  <si>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</si>
  <si>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</si>
  <si>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</si>
  <si>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</si>
  <si>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</si>
  <si>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</si>
  <si>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</si>
  <si>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</si>
  <si>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</si>
  <si>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</si>
  <si>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</si>
  <si>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</si>
  <si>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</si>
  <si>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</si>
  <si>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</si>
  <si>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</si>
  <si>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</si>
  <si>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</si>
  <si>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</si>
  <si>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</si>
  <si>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</si>
  <si>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</si>
  <si>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</si>
  <si>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</si>
  <si>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</si>
  <si>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</si>
  <si>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</si>
  <si>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</si>
  <si>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</si>
  <si>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</si>
  <si>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</si>
  <si>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</si>
  <si>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</si>
  <si>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</si>
  <si>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</si>
  <si>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</si>
  <si>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</si>
  <si>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</si>
  <si>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</si>
  <si>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</si>
  <si>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</si>
  <si>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</si>
  <si>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</si>
  <si>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</si>
  <si>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</si>
  <si>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</si>
  <si>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</si>
  <si>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</si>
  <si>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</si>
  <si>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</si>
  <si>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</si>
  <si>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</si>
  <si>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</si>
  <si>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</si>
  <si>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</si>
  <si>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</si>
  <si>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</si>
  <si>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</si>
  <si>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</si>
  <si>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</si>
  <si>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</si>
  <si>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</si>
  <si>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</si>
  <si>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</si>
  <si>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</si>
  <si>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</si>
  <si>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</si>
  <si>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</si>
  <si>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</si>
  <si>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</si>
  <si>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</si>
  <si>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</si>
  <si>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</si>
  <si>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</si>
  <si>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</si>
  <si>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</si>
  <si>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</si>
  <si>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</si>
  <si>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</si>
  <si>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</si>
  <si>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</si>
  <si>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</si>
  <si>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</si>
  <si>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</si>
  <si>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</si>
  <si>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</si>
  <si>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</si>
  <si>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</si>
  <si>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</si>
  <si>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</si>
  <si>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</si>
  <si>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</si>
  <si>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</si>
  <si>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</si>
  <si>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</si>
  <si>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</si>
  <si>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</si>
  <si>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</si>
  <si>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</si>
  <si>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</si>
  <si>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</si>
  <si>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</si>
  <si>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</si>
  <si>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</si>
  <si>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</si>
  <si>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</si>
  <si>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</si>
  <si>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</si>
  <si>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</si>
  <si>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</si>
  <si>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</si>
  <si>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</si>
  <si>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</si>
  <si>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</si>
  <si>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</si>
  <si>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</si>
  <si>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</si>
  <si>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</si>
  <si>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</si>
  <si>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</si>
  <si>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</si>
  <si>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</si>
  <si>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</si>
  <si>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</si>
  <si>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</si>
  <si>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</si>
  <si>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</si>
  <si>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</si>
  <si>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</si>
  <si>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</si>
  <si>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</si>
  <si>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</si>
  <si>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</si>
  <si>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</si>
  <si>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</si>
  <si>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</si>
  <si>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</si>
  <si>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</si>
  <si>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</si>
  <si>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</si>
  <si>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</si>
  <si>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</si>
  <si>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</si>
  <si>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</si>
  <si>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</si>
  <si>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</si>
  <si>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</si>
  <si>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</si>
  <si>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</si>
  <si>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</si>
  <si>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</si>
  <si>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</si>
  <si>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</si>
  <si>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</si>
  <si>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</si>
  <si>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</si>
  <si>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</si>
  <si>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</si>
  <si>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</si>
  <si>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</si>
  <si>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</si>
  <si>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</si>
  <si>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</si>
  <si>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</si>
  <si>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</si>
  <si>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</si>
  <si>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</si>
  <si>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</si>
  <si>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</si>
  <si>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</si>
  <si>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</si>
  <si>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</si>
  <si>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</si>
  <si>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</si>
  <si>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</si>
  <si>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</si>
  <si>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</si>
  <si>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</si>
  <si>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</si>
  <si>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</si>
  <si>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</si>
  <si>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</si>
  <si>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</si>
  <si>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</si>
  <si>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</si>
  <si>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</si>
  <si>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</si>
  <si>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</si>
  <si>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</si>
  <si>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</si>
  <si>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</si>
  <si>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</si>
  <si>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</si>
  <si>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</si>
  <si>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</si>
  <si>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</si>
  <si>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</si>
  <si>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</si>
  <si>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</si>
  <si>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</si>
  <si>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</si>
  <si>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</si>
  <si>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</si>
  <si>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</si>
  <si>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</si>
  <si>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</si>
  <si>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</si>
  <si>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</si>
  <si>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</si>
  <si>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</si>
  <si>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</si>
  <si>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</si>
  <si>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</si>
  <si>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</si>
  <si>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</si>
  <si>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</si>
  <si>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</si>
  <si>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</si>
  <si>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</si>
  <si>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</si>
  <si>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</si>
  <si>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</si>
  <si>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</si>
  <si>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</si>
  <si>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</si>
  <si>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</si>
  <si>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</si>
  <si>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</si>
  <si>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</si>
  <si>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</si>
  <si>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</si>
  <si>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</si>
  <si>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</si>
  <si>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</si>
  <si>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</si>
  <si>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</si>
  <si>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</si>
  <si>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</si>
  <si>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</si>
  <si>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</si>
  <si>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</si>
  <si>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</si>
  <si>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</si>
  <si>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</si>
  <si>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</si>
  <si>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</si>
  <si>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</si>
  <si>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</si>
  <si>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</si>
  <si>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</si>
  <si>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</si>
  <si>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</si>
  <si>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</si>
  <si>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</si>
  <si>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</si>
  <si>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</si>
  <si>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</si>
  <si>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</si>
  <si>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</si>
  <si>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</si>
  <si>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</si>
  <si>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</si>
  <si>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</si>
  <si>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</si>
  <si>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</si>
  <si>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</si>
  <si>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</si>
  <si>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</si>
  <si>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</si>
  <si>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</si>
  <si>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</si>
  <si>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</si>
  <si>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</si>
  <si>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</si>
  <si>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</si>
  <si>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</si>
  <si>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</si>
  <si>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</si>
  <si>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</si>
  <si>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</si>
  <si>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</si>
  <si>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</si>
  <si>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</si>
  <si>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</si>
  <si>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</si>
  <si>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</si>
  <si>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</si>
  <si>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</si>
  <si>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</si>
  <si>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</si>
  <si>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</si>
  <si>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</si>
  <si>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</si>
  <si>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</si>
  <si>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</si>
  <si>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</si>
  <si>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</si>
  <si>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</si>
  <si>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</si>
  <si>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</si>
  <si>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</si>
  <si>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</si>
  <si>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</si>
  <si>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</si>
  <si>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</si>
  <si>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</si>
  <si>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</si>
  <si>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</si>
  <si>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</si>
  <si>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</si>
  <si>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</si>
  <si>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</si>
  <si>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</si>
  <si>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</si>
  <si>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</si>
  <si>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</si>
  <si>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</si>
  <si>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</si>
  <si>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</si>
  <si>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</si>
  <si>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</si>
  <si>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</si>
  <si>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</si>
  <si>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</si>
  <si>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</si>
  <si>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</si>
  <si>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</si>
  <si>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</si>
  <si>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</si>
  <si>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</si>
  <si>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</si>
  <si>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</si>
  <si>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</si>
  <si>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</si>
  <si>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</si>
  <si>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</si>
  <si>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</si>
  <si>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</si>
  <si>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</si>
  <si>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</si>
  <si>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</si>
  <si>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</si>
  <si>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</si>
  <si>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</si>
  <si>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</si>
  <si>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</si>
  <si>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</si>
  <si>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</si>
  <si>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</si>
  <si>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</si>
  <si>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</si>
  <si>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</si>
  <si>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</si>
  <si>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</si>
  <si>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</si>
  <si>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</si>
  <si>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</si>
  <si>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</si>
  <si>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</si>
  <si>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</si>
  <si>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</si>
  <si>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</si>
  <si>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</si>
  <si>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</si>
  <si>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</si>
  <si>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</si>
  <si>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</si>
  <si>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</si>
  <si>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</si>
  <si>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</si>
  <si>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</si>
  <si>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</si>
  <si>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</si>
  <si>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</si>
  <si>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</si>
  <si>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</si>
  <si>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</si>
  <si>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</si>
  <si>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</si>
  <si>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</si>
  <si>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</si>
  <si>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</si>
  <si>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</si>
  <si>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</si>
  <si>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</si>
  <si>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</si>
  <si>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</si>
  <si>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</si>
  <si>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</si>
  <si>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</si>
  <si>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</si>
  <si>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</si>
  <si>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</si>
  <si>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</si>
  <si>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</si>
  <si>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</si>
  <si>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</si>
  <si>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</si>
  <si>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</si>
  <si>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</si>
  <si>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</si>
  <si>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</si>
  <si>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</si>
  <si>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</si>
  <si>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</si>
  <si>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</si>
  <si>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</si>
  <si>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</si>
  <si>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</si>
  <si>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</si>
  <si>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</si>
  <si>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</si>
  <si>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</si>
  <si>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</si>
  <si>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</si>
  <si>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</si>
  <si>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</si>
  <si>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</si>
  <si>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</si>
  <si>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</si>
  <si>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</si>
  <si>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</si>
  <si>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</si>
  <si>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</si>
  <si>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</si>
  <si>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</si>
  <si>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</si>
  <si>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</si>
  <si>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</si>
  <si>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</si>
  <si>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</si>
  <si>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</si>
  <si>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</si>
  <si>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</si>
  <si>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</si>
  <si>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</si>
  <si>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</si>
  <si>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</si>
  <si>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</si>
  <si>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</si>
  <si>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</si>
  <si>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</si>
  <si>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</si>
  <si>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</si>
  <si>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</si>
  <si>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</si>
  <si>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</si>
  <si>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</si>
  <si>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</si>
  <si>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</si>
  <si>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</si>
  <si>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</si>
  <si>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</si>
  <si>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</si>
  <si>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</si>
  <si>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</si>
  <si>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</si>
  <si>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</si>
  <si>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</si>
  <si>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</si>
  <si>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</si>
  <si>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</si>
  <si>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</si>
  <si>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</si>
  <si>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</si>
  <si>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</si>
  <si>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</si>
  <si>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</si>
  <si>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</si>
  <si>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</si>
  <si>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</si>
  <si>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</si>
  <si>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</si>
  <si>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</si>
  <si>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</si>
  <si>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</si>
  <si>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</si>
  <si>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</si>
  <si>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</si>
  <si>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</si>
  <si>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</si>
  <si>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</si>
  <si>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</si>
  <si>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</si>
  <si>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</si>
  <si>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</si>
  <si>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</si>
  <si>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</si>
  <si>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</si>
  <si>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</si>
  <si>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</si>
  <si>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</si>
  <si>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</si>
  <si>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</si>
  <si>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</si>
  <si>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</si>
  <si>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</si>
  <si>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</si>
  <si>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</si>
  <si>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</si>
  <si>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</si>
  <si>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</si>
  <si>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</si>
  <si>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</si>
  <si>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</si>
  <si>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</si>
  <si>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</si>
  <si>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</si>
  <si>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</si>
  <si>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</si>
  <si>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</si>
  <si>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</si>
  <si>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</si>
  <si>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</si>
  <si>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</si>
  <si>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</si>
  <si>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</si>
  <si>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</si>
  <si>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</si>
  <si>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</si>
  <si>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</si>
  <si>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</si>
  <si>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</si>
  <si>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</si>
  <si>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</si>
  <si>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</si>
  <si>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</si>
  <si>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</si>
  <si>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</si>
  <si>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</si>
  <si>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</si>
  <si>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</si>
  <si>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</si>
  <si>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</si>
  <si>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</si>
  <si>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</si>
  <si>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</si>
  <si>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</si>
  <si>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</si>
  <si>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</si>
  <si>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</si>
  <si>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</si>
  <si>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</si>
  <si>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</si>
  <si>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</si>
  <si>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</si>
  <si>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</si>
  <si>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</si>
  <si>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</si>
  <si>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</si>
  <si>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</si>
  <si>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</si>
  <si>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</si>
  <si>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</si>
  <si>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</si>
  <si>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</si>
  <si>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</si>
  <si>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</si>
  <si>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</si>
  <si>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</si>
  <si>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</si>
  <si>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</si>
  <si>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</si>
  <si>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</si>
  <si>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</si>
  <si>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</si>
  <si>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</si>
  <si>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</si>
  <si>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</si>
  <si>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</si>
  <si>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</si>
  <si>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</si>
  <si>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</si>
  <si>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</si>
  <si>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</si>
  <si>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</si>
  <si>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</si>
  <si>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</si>
  <si>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</si>
  <si>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</si>
  <si>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</si>
  <si>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</si>
  <si>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</si>
  <si>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</si>
  <si>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</si>
  <si>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</si>
  <si>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</si>
  <si>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</si>
  <si>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</si>
  <si>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</si>
  <si>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</si>
  <si>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</si>
  <si>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</si>
  <si>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</si>
  <si>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</si>
  <si>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</si>
  <si>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</si>
  <si>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</si>
  <si>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</si>
  <si>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</si>
  <si>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</si>
  <si>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</si>
  <si>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</si>
  <si>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</si>
  <si>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</si>
  <si>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</si>
  <si>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</si>
  <si>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</si>
  <si>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</si>
  <si>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</si>
  <si>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</si>
  <si>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</si>
  <si>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</si>
  <si>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</si>
  <si>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</si>
  <si>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</si>
  <si>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</si>
  <si>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</si>
  <si>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</si>
  <si>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</si>
  <si>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</si>
  <si>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</si>
  <si>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</si>
  <si>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</si>
  <si>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</si>
  <si>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</si>
  <si>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</si>
  <si>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</si>
  <si>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</si>
  <si>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</si>
  <si>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</si>
  <si>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</si>
  <si>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</si>
  <si>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</si>
  <si>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</si>
  <si>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</si>
  <si>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</si>
  <si>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</si>
  <si>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</si>
  <si>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</si>
  <si>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</si>
  <si>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</si>
  <si>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</si>
  <si>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</si>
  <si>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</si>
  <si>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</si>
  <si>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</si>
  <si>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</si>
  <si>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</si>
  <si>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</si>
  <si>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</si>
  <si>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</si>
  <si>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</si>
  <si>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</si>
  <si>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</si>
  <si>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</si>
  <si>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</si>
  <si>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</si>
  <si>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</si>
  <si>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</si>
  <si>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</si>
  <si>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</si>
  <si>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</si>
  <si>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</si>
  <si>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</si>
  <si>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</si>
  <si>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</si>
  <si>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</si>
  <si>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</si>
  <si>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</si>
  <si>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</si>
  <si>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</si>
  <si>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</si>
  <si>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</si>
  <si>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</si>
  <si>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</si>
  <si>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</si>
  <si>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</si>
  <si>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</si>
  <si>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</si>
  <si>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</si>
  <si>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</si>
  <si>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</si>
  <si>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</si>
  <si>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</si>
  <si>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</si>
  <si>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</si>
  <si>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</si>
  <si>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</si>
  <si>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</si>
  <si>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</si>
  <si>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</si>
  <si>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</si>
  <si>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</si>
  <si>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</si>
  <si>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</si>
  <si>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</si>
  <si>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</si>
  <si>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</si>
  <si>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</si>
  <si>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</si>
  <si>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</si>
  <si>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</si>
  <si>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</si>
  <si>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</si>
  <si>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</si>
  <si>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</si>
  <si>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</si>
  <si>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</si>
  <si>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</si>
  <si>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</si>
  <si>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</si>
  <si>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</si>
  <si>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</si>
  <si>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</si>
  <si>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</si>
  <si>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</si>
  <si>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</si>
  <si>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</si>
  <si>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</si>
  <si>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</si>
  <si>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</si>
  <si>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</si>
  <si>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</si>
  <si>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</si>
  <si>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</si>
  <si>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</si>
  <si>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</si>
  <si>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</si>
  <si>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</si>
  <si>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</si>
  <si>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</si>
  <si>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</si>
  <si>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</si>
  <si>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</si>
  <si>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</si>
  <si>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</si>
  <si>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</si>
  <si>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</si>
  <si>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</si>
  <si>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</si>
  <si>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</si>
  <si>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</si>
  <si>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</si>
  <si>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</si>
  <si>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</si>
  <si>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</si>
  <si>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</si>
  <si>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</si>
  <si>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</si>
  <si>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</si>
  <si>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</si>
  <si>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</si>
  <si>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</si>
  <si>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</si>
  <si>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</si>
  <si>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</si>
  <si>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</si>
  <si>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</si>
  <si>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</si>
  <si>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</si>
  <si>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</si>
  <si>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</si>
  <si>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</si>
  <si>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</si>
  <si>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</si>
  <si>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</si>
  <si>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</si>
  <si>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</si>
  <si>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</si>
  <si>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</si>
  <si>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</si>
  <si>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</si>
  <si>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</si>
  <si>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</si>
  <si>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</si>
  <si>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</si>
  <si>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</si>
  <si>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</si>
  <si>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</si>
  <si>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</si>
  <si>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</si>
  <si>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</si>
  <si>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</si>
  <si>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</si>
  <si>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</si>
  <si>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</si>
  <si>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</si>
  <si>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</si>
  <si>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</si>
  <si>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</si>
  <si>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</si>
  <si>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</si>
  <si>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</si>
  <si>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</si>
  <si>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</si>
  <si>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</si>
  <si>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</si>
  <si>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</si>
  <si>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</si>
  <si>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</si>
  <si>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</si>
  <si>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</si>
  <si>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</si>
  <si>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</si>
  <si>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</si>
  <si>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</si>
  <si>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</si>
  <si>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</si>
  <si>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</si>
  <si>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</si>
  <si>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</si>
  <si>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</si>
  <si>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</si>
  <si>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</si>
  <si>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</si>
  <si>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</si>
  <si>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</si>
  <si>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</si>
  <si>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</si>
  <si>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</si>
  <si>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</si>
  <si>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</si>
  <si>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</si>
  <si>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</si>
  <si>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</si>
  <si>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</si>
  <si>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</si>
  <si>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</si>
  <si>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</si>
  <si>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</si>
  <si>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</si>
  <si>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</si>
  <si>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</si>
  <si>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</si>
  <si>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</si>
  <si>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</si>
  <si>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</si>
  <si>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</si>
  <si>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</si>
  <si>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</si>
  <si>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</si>
  <si>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</si>
  <si>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</si>
  <si>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</si>
  <si>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</si>
  <si>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</si>
  <si>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</si>
  <si>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</si>
  <si>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</si>
  <si>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</si>
  <si>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</si>
  <si>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</si>
  <si>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</si>
  <si>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</si>
  <si>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</si>
  <si>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</si>
  <si>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</si>
  <si>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</si>
  <si>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</si>
  <si>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</si>
  <si>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</si>
  <si>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</si>
  <si>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</si>
  <si>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</si>
  <si>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</si>
  <si>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</si>
  <si>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</si>
  <si>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</si>
  <si>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</si>
  <si>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</si>
  <si>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</si>
  <si>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</si>
  <si>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</si>
  <si>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</si>
  <si>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</si>
  <si>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</si>
  <si>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</si>
  <si>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</si>
  <si>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</si>
  <si>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</si>
  <si>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</si>
  <si>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</si>
  <si>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</si>
  <si>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</si>
  <si>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</si>
  <si>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</si>
  <si>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</si>
  <si>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</si>
  <si>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</si>
  <si>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</si>
  <si>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</si>
  <si>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</si>
  <si>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</si>
  <si>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</si>
  <si>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</si>
  <si>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</si>
  <si>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</si>
  <si>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</si>
  <si>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</si>
  <si>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</si>
  <si>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</si>
  <si>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</si>
  <si>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</si>
  <si>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</si>
  <si>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</si>
  <si>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</si>
  <si>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</si>
  <si>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</si>
  <si>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</si>
  <si>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</si>
  <si>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</si>
  <si>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</si>
  <si>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</si>
  <si>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</si>
  <si>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</si>
  <si>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</si>
  <si>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</si>
  <si>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</si>
  <si>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</si>
  <si>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</si>
  <si>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</si>
  <si>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</si>
  <si>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</si>
  <si>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</si>
  <si>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</si>
  <si>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</si>
  <si>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</si>
  <si>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</si>
  <si>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</si>
  <si>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</si>
  <si>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</si>
  <si>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</si>
  <si>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</si>
  <si>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</si>
  <si>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</si>
  <si>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</si>
  <si>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</si>
  <si>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</si>
  <si>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</si>
  <si>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</si>
  <si>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</si>
  <si>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</si>
  <si>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</si>
  <si>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</si>
  <si>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</si>
  <si>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</si>
  <si>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</si>
  <si>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</si>
  <si>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</si>
  <si>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</si>
  <si>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</si>
  <si>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</si>
  <si>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</si>
  <si>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</si>
  <si>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</si>
  <si>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</si>
  <si>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</si>
  <si>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</si>
  <si>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</si>
  <si>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</si>
  <si>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</si>
  <si>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</si>
  <si>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</si>
  <si>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</si>
  <si>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</si>
  <si>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</si>
  <si>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</si>
  <si>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</si>
  <si>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</si>
  <si>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</si>
  <si>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</si>
  <si>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</si>
  <si>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</si>
  <si>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</si>
  <si>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</si>
  <si>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</si>
  <si>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</si>
  <si>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</si>
  <si>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</si>
  <si>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</si>
  <si>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</si>
  <si>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</si>
  <si>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</si>
  <si>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</si>
  <si>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</si>
  <si>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</si>
  <si>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</si>
  <si>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</si>
  <si>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</si>
  <si>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</si>
  <si>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</si>
  <si>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</si>
  <si>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</si>
  <si>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</si>
  <si>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</si>
  <si>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</si>
  <si>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</si>
  <si>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</si>
  <si>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</si>
  <si>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</si>
  <si>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</si>
  <si>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</si>
  <si>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</si>
  <si>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</si>
  <si>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</si>
  <si>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</si>
  <si>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</si>
  <si>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</si>
  <si>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</si>
  <si>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</si>
  <si>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</si>
  <si>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</si>
  <si>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</si>
  <si>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</si>
  <si>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</si>
  <si>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</si>
  <si>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</si>
  <si>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</si>
  <si>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</si>
  <si>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</si>
  <si>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</si>
  <si>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</si>
  <si>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</si>
  <si>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</si>
  <si>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</si>
  <si>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</si>
  <si>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</si>
  <si>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</si>
  <si>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</si>
  <si>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</si>
  <si>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</si>
  <si>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</si>
  <si>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</si>
  <si>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</si>
  <si>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</si>
  <si>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</si>
  <si>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</si>
  <si>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</si>
  <si>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</si>
  <si>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</si>
  <si>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</si>
  <si>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</si>
  <si>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</si>
  <si>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</si>
  <si>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</si>
  <si>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</si>
  <si>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</si>
  <si>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</si>
  <si>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</si>
  <si>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</si>
  <si>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</si>
  <si>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</si>
  <si>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</si>
  <si>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</si>
  <si>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</si>
  <si>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</si>
  <si>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</si>
  <si>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</si>
  <si>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</si>
  <si>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</si>
  <si>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</si>
  <si>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</si>
  <si>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</si>
  <si>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</si>
  <si>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</si>
  <si>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</si>
  <si>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</si>
  <si>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</si>
  <si>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</si>
  <si>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</si>
  <si>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</si>
  <si>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</si>
  <si>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</si>
  <si>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</si>
  <si>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</si>
  <si>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</si>
  <si>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</si>
  <si>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</si>
  <si>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</si>
  <si>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</si>
  <si>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</si>
  <si>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</si>
  <si>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</si>
  <si>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</si>
  <si>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</si>
  <si>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</si>
  <si>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</si>
  <si>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</si>
  <si>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</si>
  <si>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</si>
  <si>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</si>
  <si>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</si>
  <si>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</si>
  <si>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</si>
  <si>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</si>
  <si>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</si>
  <si>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</si>
  <si>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</si>
  <si>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</si>
  <si>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</si>
  <si>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</si>
  <si>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</si>
  <si>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</si>
  <si>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</si>
  <si>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</si>
  <si>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</si>
  <si>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</si>
  <si>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</si>
  <si>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</si>
  <si>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</si>
  <si>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</si>
  <si>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</si>
  <si>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</si>
  <si>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</si>
  <si>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</si>
  <si>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</si>
  <si>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</si>
  <si>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</si>
  <si>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</si>
  <si>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</si>
  <si>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</si>
  <si>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</si>
  <si>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</si>
  <si>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</si>
  <si>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</si>
  <si>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</si>
  <si>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</si>
  <si>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</si>
  <si>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</si>
  <si>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</si>
  <si>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</si>
  <si>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</si>
  <si>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</si>
  <si>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</si>
  <si>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</si>
  <si>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</si>
  <si>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</si>
  <si>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</si>
  <si>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</si>
  <si>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</si>
  <si>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</si>
  <si>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</si>
  <si>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</si>
  <si>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</si>
  <si>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</si>
  <si>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</si>
  <si>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</si>
  <si>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</si>
  <si>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</si>
  <si>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</si>
  <si>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</si>
  <si>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</si>
  <si>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</si>
  <si>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</si>
  <si>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</si>
  <si>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</si>
  <si>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</si>
  <si>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</si>
  <si>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</si>
  <si>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</si>
  <si>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</si>
  <si>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</si>
  <si>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</si>
  <si>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</si>
  <si>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</si>
  <si>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</si>
  <si>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</si>
  <si>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</si>
  <si>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</si>
  <si>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</si>
  <si>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</si>
  <si>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</si>
  <si>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</si>
  <si>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</si>
  <si>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</si>
  <si>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</si>
  <si>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</si>
  <si>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</si>
  <si>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</si>
  <si>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</si>
  <si>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</si>
  <si>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</si>
  <si>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</si>
  <si>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</si>
  <si>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</si>
  <si>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</si>
  <si>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</si>
  <si>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</si>
  <si>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</si>
  <si>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</si>
  <si>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</si>
  <si>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</si>
  <si>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</si>
  <si>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</si>
  <si>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</si>
  <si>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</si>
  <si>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</si>
  <si>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</si>
  <si>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</si>
  <si>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</si>
  <si>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</si>
  <si>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</si>
  <si>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</si>
  <si>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</si>
  <si>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</si>
  <si>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</si>
  <si>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</si>
  <si>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</si>
  <si>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</si>
  <si>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</si>
  <si>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</si>
  <si>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</si>
  <si>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</si>
  <si>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</si>
  <si>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</si>
  <si>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</si>
  <si>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</si>
  <si>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</si>
  <si>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</si>
  <si>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</si>
  <si>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</si>
  <si>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</si>
  <si>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</si>
  <si>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</si>
  <si>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</si>
  <si>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</si>
  <si>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</si>
  <si>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</si>
  <si>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</si>
  <si>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</si>
  <si>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</si>
  <si>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</si>
  <si>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</si>
  <si>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</si>
  <si>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</si>
  <si>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</si>
  <si>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</si>
  <si>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</si>
  <si>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</si>
  <si>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</si>
  <si>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</si>
  <si>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</si>
  <si>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</si>
  <si>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</si>
  <si>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</si>
  <si>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</si>
  <si>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</si>
  <si>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</si>
  <si>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</si>
  <si>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</si>
  <si>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</si>
  <si>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</si>
  <si>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</si>
  <si>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</si>
  <si>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</si>
  <si>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</si>
  <si>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</si>
  <si>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</si>
  <si>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</si>
  <si>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</si>
  <si>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</si>
  <si>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</si>
  <si>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</si>
  <si>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</si>
  <si>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</si>
  <si>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</si>
  <si>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</si>
  <si>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</si>
  <si>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</si>
  <si>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</si>
  <si>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</si>
  <si>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</si>
  <si>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</si>
  <si>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</si>
  <si>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</si>
  <si>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</si>
  <si>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</si>
  <si>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</si>
  <si>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</si>
  <si>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</si>
  <si>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</si>
  <si>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</si>
  <si>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</si>
  <si>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</si>
  <si>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</si>
  <si>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</si>
  <si>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</si>
  <si>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</si>
  <si>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</si>
  <si>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</si>
  <si>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</si>
  <si>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</si>
  <si>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</si>
  <si>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</si>
  <si>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</si>
  <si>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</si>
  <si>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</si>
  <si>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</si>
  <si>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</si>
  <si>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</si>
  <si>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</si>
  <si>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</si>
  <si>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</si>
  <si>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</si>
  <si>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</si>
  <si>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</si>
  <si>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</si>
  <si>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</si>
  <si>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</si>
  <si>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</si>
  <si>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</si>
  <si>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</si>
  <si>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</si>
  <si>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</si>
  <si>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</si>
  <si>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</si>
  <si>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</si>
  <si>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</si>
  <si>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</si>
  <si>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</si>
  <si>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</si>
  <si>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</si>
  <si>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</si>
  <si>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</si>
  <si>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</si>
  <si>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</si>
  <si>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</si>
  <si>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</si>
  <si>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</si>
  <si>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</si>
  <si>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</si>
  <si>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</si>
  <si>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</si>
  <si>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</si>
  <si>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</si>
  <si>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</si>
  <si>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</si>
  <si>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</si>
  <si>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</si>
  <si>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</si>
  <si>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</si>
  <si>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</si>
  <si>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</si>
  <si>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</si>
  <si>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</si>
  <si>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</si>
  <si>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</si>
  <si>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</si>
  <si>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</si>
  <si>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</si>
  <si>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</si>
  <si>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</si>
  <si>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</si>
  <si>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</si>
  <si>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</si>
  <si>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</si>
  <si>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</si>
  <si>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</si>
  <si>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</si>
  <si>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</si>
  <si>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</si>
  <si>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</si>
  <si>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</si>
  <si>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</si>
  <si>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</si>
  <si>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</si>
  <si>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</si>
  <si>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</si>
  <si>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</si>
  <si>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</si>
  <si>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</si>
  <si>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</si>
  <si>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</si>
  <si>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</si>
  <si>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</si>
  <si>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</si>
  <si>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</si>
  <si>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</si>
  <si>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</si>
  <si>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</si>
  <si>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</si>
  <si>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</si>
  <si>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</si>
  <si>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</si>
  <si>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</si>
  <si>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</si>
  <si>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</si>
  <si>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</si>
  <si>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</si>
  <si>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</si>
  <si>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</si>
  <si>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</si>
  <si>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</si>
  <si>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</si>
  <si>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</si>
  <si>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</si>
  <si>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</si>
  <si>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</si>
  <si>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</si>
  <si>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</si>
  <si>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</si>
  <si>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</si>
  <si>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</si>
  <si>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</si>
  <si>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</si>
  <si>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</si>
  <si>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</si>
  <si>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</si>
  <si>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</si>
  <si>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</si>
  <si>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</si>
  <si>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</si>
  <si>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</si>
  <si>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</si>
  <si>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</si>
  <si>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</si>
  <si>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</si>
  <si>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</si>
  <si>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</si>
  <si>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</si>
  <si>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</si>
  <si>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</si>
  <si>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</si>
  <si>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</si>
  <si>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</si>
  <si>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</si>
  <si>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</si>
  <si>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</si>
  <si>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</si>
  <si>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</si>
  <si>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</si>
  <si>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</si>
  <si>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</si>
  <si>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</si>
  <si>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</si>
  <si>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</si>
  <si>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</si>
  <si>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</si>
  <si>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</si>
  <si>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</si>
  <si>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</si>
  <si>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</si>
  <si>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</si>
  <si>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</si>
  <si>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</si>
  <si>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</si>
  <si>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</si>
  <si>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</si>
  <si>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</si>
  <si>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</si>
  <si>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</si>
  <si>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</si>
  <si>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</si>
  <si>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</si>
  <si>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</si>
  <si>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</si>
  <si>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</si>
  <si>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</si>
  <si>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</si>
  <si>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</si>
  <si>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</si>
  <si>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</si>
  <si>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</si>
  <si>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</si>
  <si>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</si>
  <si>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</si>
  <si>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</si>
  <si>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</si>
  <si>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</si>
  <si>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</si>
  <si>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</si>
  <si>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</si>
  <si>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</si>
  <si>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</si>
  <si>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</si>
  <si>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</si>
  <si>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</si>
  <si>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</si>
  <si>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</si>
  <si>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</si>
  <si>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</si>
  <si>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</si>
  <si>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</si>
  <si>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</si>
  <si>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</si>
  <si>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</si>
  <si>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</si>
  <si>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</si>
  <si>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</si>
  <si>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</si>
  <si>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</si>
  <si>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</si>
  <si>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</si>
  <si>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</si>
  <si>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</si>
  <si>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</si>
  <si>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</si>
  <si>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</si>
  <si>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</si>
  <si>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</si>
  <si>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</si>
  <si>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</si>
  <si>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</si>
  <si>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</si>
  <si>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</si>
  <si>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</si>
  <si>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</si>
  <si>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</si>
  <si>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</si>
  <si>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</si>
  <si>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</si>
  <si>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</si>
  <si>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</si>
  <si>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</si>
  <si>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</si>
  <si>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</si>
  <si>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</si>
  <si>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</si>
  <si>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</si>
  <si>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</si>
  <si>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</si>
  <si>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</si>
  <si>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</si>
  <si>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</si>
  <si>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</si>
  <si>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</si>
  <si>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</si>
  <si>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</si>
  <si>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</si>
  <si>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</si>
  <si>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</si>
  <si>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</si>
  <si>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</si>
  <si>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</si>
  <si>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</si>
  <si>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</si>
  <si>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</si>
  <si>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</si>
  <si>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</si>
  <si>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</si>
  <si>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</si>
  <si>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</si>
  <si>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</si>
  <si>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</si>
  <si>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</si>
  <si>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</si>
  <si>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</si>
  <si>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</si>
  <si>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</si>
  <si>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</si>
  <si>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</si>
  <si>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</si>
  <si>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</si>
  <si>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</si>
  <si>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</si>
  <si>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</si>
  <si>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</si>
  <si>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</si>
  <si>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</si>
  <si>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</si>
  <si>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</si>
  <si>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</si>
  <si>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</si>
  <si>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</si>
  <si>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</si>
  <si>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</si>
  <si>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</si>
  <si>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</si>
  <si>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</si>
  <si>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</si>
  <si>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</si>
  <si>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</si>
  <si>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</si>
  <si>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</si>
  <si>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</si>
  <si>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</si>
  <si>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</si>
  <si>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</si>
  <si>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</si>
  <si>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</si>
  <si>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</si>
  <si>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</si>
  <si>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</si>
  <si>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</si>
  <si>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</si>
  <si>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</si>
  <si>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</si>
  <si>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</si>
  <si>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</si>
  <si>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</si>
  <si>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</si>
  <si>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</si>
  <si>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</si>
  <si>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</si>
  <si>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</si>
  <si>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</si>
  <si>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</si>
  <si>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</si>
  <si>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</si>
  <si>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</si>
  <si>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</si>
  <si>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</si>
  <si>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</si>
  <si>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</si>
  <si>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</si>
  <si>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</si>
  <si>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</si>
  <si>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</si>
  <si>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</si>
  <si>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</si>
  <si>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</si>
  <si>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</si>
  <si>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</si>
  <si>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</si>
  <si>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</si>
  <si>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</si>
  <si>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</si>
  <si>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</si>
  <si>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</si>
  <si>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</si>
  <si>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</si>
  <si>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</si>
  <si>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</si>
  <si>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</si>
  <si>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</si>
  <si>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</si>
  <si>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</si>
  <si>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</si>
  <si>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</si>
  <si>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</si>
  <si>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</si>
  <si>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</si>
  <si>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</si>
  <si>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</si>
  <si>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</si>
  <si>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</si>
  <si>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</si>
  <si>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</si>
  <si>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</si>
  <si>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</si>
  <si>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</si>
  <si>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</si>
  <si>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</si>
  <si>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</si>
  <si>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</si>
  <si>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</si>
  <si>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</si>
  <si>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</si>
  <si>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</si>
  <si>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</si>
  <si>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</si>
  <si>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</si>
  <si>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</si>
  <si>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</si>
  <si>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</si>
  <si>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</si>
  <si>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</si>
  <si>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</si>
  <si>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</si>
  <si>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</si>
  <si>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</si>
  <si>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</si>
  <si>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</si>
  <si>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</si>
  <si>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</si>
  <si>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</si>
  <si>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</si>
  <si>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</si>
  <si>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</si>
  <si>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</si>
  <si>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</si>
  <si>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</si>
  <si>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</si>
  <si>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</si>
  <si>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</si>
  <si>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</si>
  <si>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</si>
  <si>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</si>
  <si>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</si>
  <si>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</si>
  <si>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</si>
  <si>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</si>
  <si>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</si>
  <si>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</si>
  <si>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</si>
  <si>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</si>
  <si>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</si>
  <si>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</si>
  <si>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</si>
  <si>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</si>
  <si>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</si>
  <si>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</si>
  <si>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</si>
  <si>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</si>
  <si>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</si>
  <si>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</si>
  <si>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</si>
  <si>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</si>
  <si>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</si>
  <si>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</si>
  <si>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</si>
  <si>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</si>
  <si>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</si>
  <si>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</si>
  <si>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</si>
  <si>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</si>
  <si>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</si>
  <si>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</si>
  <si>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</si>
  <si>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</si>
  <si>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</si>
  <si>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</si>
  <si>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</si>
  <si>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</si>
  <si>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</si>
  <si>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</si>
  <si>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</si>
  <si>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</si>
  <si>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</si>
  <si>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</si>
  <si>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</si>
  <si>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</si>
  <si>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</si>
  <si>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</si>
  <si>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</si>
  <si>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</si>
  <si>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</si>
  <si>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</si>
  <si>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</si>
  <si>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</si>
  <si>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</si>
  <si>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</si>
  <si>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</si>
  <si>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</si>
  <si>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</si>
  <si>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</si>
  <si>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</si>
  <si>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</si>
  <si>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</si>
  <si>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</si>
  <si>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</si>
  <si>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</si>
  <si>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</si>
  <si>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</si>
  <si>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</si>
  <si>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</si>
  <si>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</si>
  <si>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</si>
  <si>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</si>
  <si>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</si>
  <si>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</si>
  <si>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</si>
  <si>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</si>
  <si>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</si>
  <si>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</si>
  <si>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</si>
  <si>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</si>
  <si>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</si>
  <si>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</si>
  <si>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</si>
  <si>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</si>
  <si>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</si>
  <si>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</si>
  <si>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</si>
  <si>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</si>
  <si>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</si>
  <si>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</si>
  <si>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</si>
  <si>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</si>
  <si>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</si>
  <si>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</si>
  <si>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</si>
  <si>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</si>
  <si>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</si>
  <si>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</si>
  <si>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</si>
  <si>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</si>
  <si>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</si>
  <si>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</si>
  <si>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</si>
  <si>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</si>
  <si>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</si>
  <si>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</si>
  <si>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</si>
  <si>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</si>
  <si>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</si>
  <si>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</si>
  <si>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</si>
  <si>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</si>
  <si>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</si>
  <si>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</si>
  <si>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</si>
  <si>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</si>
  <si>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</si>
  <si>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</si>
  <si>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</si>
  <si>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</si>
  <si>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</si>
  <si>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</si>
  <si>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</si>
  <si>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</si>
  <si>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</si>
  <si>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</si>
  <si>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</si>
  <si>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</si>
  <si>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</si>
  <si>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</si>
  <si>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</si>
  <si>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</si>
  <si>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</si>
  <si>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</si>
  <si>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</si>
  <si>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</si>
  <si>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</si>
  <si>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</si>
  <si>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</si>
  <si>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</si>
  <si>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</si>
  <si>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</si>
  <si>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</si>
  <si>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</si>
  <si>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</si>
  <si>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</si>
  <si>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</si>
  <si>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</si>
  <si>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</si>
  <si>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</si>
  <si>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</si>
  <si>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</si>
  <si>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</si>
  <si>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</si>
  <si>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</si>
  <si>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</si>
  <si>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</si>
  <si>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</si>
  <si>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</si>
  <si>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</si>
  <si>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</si>
  <si>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</si>
  <si>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</si>
  <si>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</si>
  <si>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</si>
  <si>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</si>
  <si>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</si>
  <si>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</si>
  <si>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</si>
  <si>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</si>
  <si>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</si>
  <si>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</si>
  <si>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</si>
  <si>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</si>
  <si>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</si>
  <si>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</si>
  <si>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</si>
  <si>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</si>
  <si>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</si>
  <si>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</si>
  <si>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</si>
  <si>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</si>
  <si>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</si>
  <si>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</si>
  <si>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</si>
  <si>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</si>
  <si>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</si>
  <si>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</si>
  <si>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</si>
  <si>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</si>
  <si>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</si>
  <si>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</si>
  <si>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</si>
  <si>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</si>
  <si>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</si>
  <si>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</si>
  <si>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</si>
  <si>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</si>
  <si>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</si>
  <si>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</si>
  <si>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</si>
  <si>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</si>
  <si>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</si>
  <si>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</si>
  <si>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</si>
  <si>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</si>
  <si>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</si>
  <si>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</si>
  <si>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</si>
  <si>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</si>
  <si>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</si>
  <si>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</si>
  <si>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</si>
  <si>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</si>
  <si>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</si>
  <si>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</si>
  <si>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</si>
  <si>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</si>
  <si>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</si>
  <si>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</si>
  <si>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</si>
  <si>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</si>
  <si>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</si>
  <si>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</si>
  <si>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</si>
  <si>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</si>
  <si>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</si>
  <si>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</si>
  <si>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</si>
  <si>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</si>
  <si>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</si>
  <si>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</si>
  <si>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</si>
  <si>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</si>
  <si>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</si>
  <si>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</si>
  <si>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</si>
  <si>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</si>
  <si>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</si>
  <si>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</si>
  <si>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</si>
  <si>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</si>
  <si>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</si>
  <si>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</si>
  <si>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</si>
  <si>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</si>
  <si>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</si>
  <si>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</si>
  <si>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</si>
  <si>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</si>
  <si>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</si>
  <si>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</si>
  <si>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</si>
  <si>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</si>
  <si>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</si>
  <si>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</si>
  <si>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</si>
  <si>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</si>
  <si>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</si>
  <si>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</si>
  <si>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</si>
  <si>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</si>
  <si>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</si>
  <si>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</si>
  <si>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</si>
  <si>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</si>
  <si>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</si>
  <si>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</si>
  <si>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</si>
  <si>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</si>
  <si>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</si>
  <si>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</si>
  <si>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</si>
  <si>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</si>
  <si>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</si>
  <si>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</si>
  <si>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</si>
  <si>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</si>
  <si>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</si>
  <si>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</si>
  <si>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</si>
  <si>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</si>
  <si>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</si>
  <si>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</si>
  <si>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</si>
  <si>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</si>
  <si>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</si>
  <si>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</si>
  <si>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</si>
  <si>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</si>
  <si>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</si>
  <si>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</si>
  <si>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</si>
  <si>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</si>
  <si>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</si>
  <si>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</si>
  <si>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</si>
  <si>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</si>
  <si>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</si>
  <si>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</si>
  <si>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</si>
  <si>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</si>
  <si>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</si>
  <si>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</si>
  <si>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</si>
  <si>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</si>
  <si>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</si>
  <si>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</si>
  <si>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</si>
  <si>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</si>
  <si>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</si>
  <si>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</si>
  <si>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</si>
  <si>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</si>
  <si>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</si>
  <si>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</si>
  <si>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</si>
  <si>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</si>
  <si>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</si>
  <si>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</si>
  <si>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</si>
  <si>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</si>
  <si>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</si>
  <si>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</si>
  <si>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</si>
  <si>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</si>
  <si>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</si>
  <si>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</si>
  <si>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</si>
  <si>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</si>
  <si>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</si>
  <si>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</si>
  <si>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</si>
  <si>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</si>
  <si>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</si>
  <si>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</si>
  <si>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</si>
  <si>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</si>
  <si>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</si>
  <si>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</si>
  <si>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</si>
  <si>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</si>
  <si>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</si>
  <si>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</si>
  <si>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</si>
  <si>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</si>
  <si>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</si>
  <si>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</si>
  <si>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</si>
  <si>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</si>
  <si>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</si>
  <si>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</si>
  <si>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</si>
  <si>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</si>
  <si>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</si>
  <si>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</si>
  <si>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</si>
  <si>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</si>
  <si>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</si>
  <si>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</si>
  <si>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</si>
  <si>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</si>
  <si>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</si>
  <si>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</si>
  <si>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</si>
  <si>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</si>
  <si>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</si>
  <si>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</si>
  <si>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</si>
  <si>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</si>
  <si>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</si>
  <si>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</si>
  <si>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</si>
  <si>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</si>
  <si>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</si>
  <si>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</si>
  <si>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</si>
  <si>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</si>
  <si>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</si>
  <si>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</si>
  <si>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</si>
  <si>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</si>
  <si>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</si>
  <si>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</si>
  <si>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</si>
  <si>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</si>
  <si>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</si>
  <si>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</si>
  <si>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</si>
  <si>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</si>
  <si>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</si>
  <si>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</si>
  <si>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</si>
  <si>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</si>
  <si>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</si>
  <si>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</si>
  <si>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</si>
  <si>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</si>
  <si>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</si>
  <si>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</si>
  <si>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</si>
  <si>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</si>
  <si>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</si>
  <si>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</si>
  <si>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</si>
  <si>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</si>
  <si>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</si>
  <si>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</si>
  <si>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</si>
  <si>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</si>
  <si>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</si>
  <si>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</si>
  <si>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</si>
  <si>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</si>
  <si>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</si>
  <si>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</si>
  <si>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</si>
  <si>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</si>
  <si>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</si>
  <si>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</si>
  <si>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</si>
  <si>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</si>
  <si>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</si>
  <si>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</si>
  <si>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</si>
  <si>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</si>
  <si>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</si>
  <si>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</si>
  <si>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</si>
  <si>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</si>
  <si>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</si>
  <si>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</si>
  <si>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</si>
  <si>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</si>
  <si>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</si>
  <si>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</si>
  <si>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</si>
  <si>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</si>
  <si>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</si>
  <si>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</si>
  <si>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</si>
  <si>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</si>
  <si>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</si>
  <si>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</si>
  <si>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</si>
  <si>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</si>
  <si>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</si>
  <si>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</si>
  <si>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</si>
  <si>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</si>
  <si>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</si>
  <si>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</si>
  <si>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</si>
  <si>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</si>
  <si>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</si>
  <si>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</si>
  <si>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</si>
  <si>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</si>
  <si>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</si>
  <si>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</si>
  <si>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</si>
  <si>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</si>
  <si>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</si>
  <si>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</si>
  <si>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</si>
  <si>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</si>
  <si>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</si>
  <si>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</si>
  <si>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</si>
  <si>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</si>
  <si>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</si>
  <si>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</si>
  <si>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</si>
  <si>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</si>
  <si>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</si>
  <si>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</si>
  <si>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</si>
  <si>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</si>
  <si>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</si>
  <si>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</si>
  <si>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</si>
  <si>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</si>
  <si>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</si>
  <si>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</si>
  <si>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</si>
  <si>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</si>
  <si>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</si>
  <si>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</si>
  <si>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</si>
  <si>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</si>
  <si>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</si>
  <si>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</si>
  <si>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</si>
  <si>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</si>
  <si>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</si>
  <si>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</si>
  <si>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</si>
  <si>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</si>
  <si>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</si>
  <si>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</si>
  <si>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</si>
  <si>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</si>
  <si>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</si>
  <si>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</si>
  <si>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</si>
  <si>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</si>
  <si>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</si>
  <si>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</si>
  <si>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</si>
  <si>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</si>
  <si>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</si>
  <si>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</si>
  <si>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</si>
  <si>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</si>
  <si>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</si>
  <si>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</si>
  <si>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</si>
  <si>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</si>
  <si>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</si>
  <si>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</si>
  <si>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</si>
  <si>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</si>
  <si>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</si>
  <si>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</si>
  <si>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</si>
  <si>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</si>
  <si>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</si>
  <si>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</si>
  <si>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</si>
  <si>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</si>
  <si>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</si>
  <si>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</si>
  <si>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</si>
  <si>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</si>
  <si>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</si>
  <si>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</si>
  <si>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</si>
  <si>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</si>
  <si>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</si>
  <si>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</si>
  <si>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</si>
  <si>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</si>
  <si>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</si>
  <si>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</si>
  <si>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</si>
  <si>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</si>
  <si>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</si>
  <si>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</si>
  <si>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</si>
  <si>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</si>
  <si>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</si>
  <si>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</si>
  <si>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</si>
  <si>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</si>
  <si>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</si>
  <si>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</si>
  <si>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</si>
  <si>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</si>
  <si>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</si>
  <si>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</si>
  <si>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</si>
  <si>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</si>
  <si>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</si>
  <si>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</si>
  <si>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</si>
  <si>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</si>
  <si>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</si>
  <si>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</si>
  <si>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</si>
  <si>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</si>
  <si>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</si>
  <si>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</si>
  <si>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</si>
  <si>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</si>
  <si>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</si>
  <si>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</si>
  <si>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</si>
  <si>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</si>
  <si>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</si>
  <si>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</si>
  <si>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</si>
  <si>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</si>
  <si>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</si>
  <si>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</si>
  <si>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</si>
  <si>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</si>
  <si>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</si>
  <si>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</si>
  <si>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</si>
  <si>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</si>
  <si>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</si>
  <si>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</si>
  <si>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</si>
  <si>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</si>
  <si>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</si>
  <si>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</si>
  <si>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</si>
  <si>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</si>
  <si>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</si>
  <si>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</si>
  <si>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</si>
  <si>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</si>
  <si>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</si>
  <si>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</si>
  <si>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</si>
  <si>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</si>
  <si>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</si>
  <si>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</si>
  <si>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</si>
  <si>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</si>
  <si>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</si>
  <si>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</si>
  <si>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</si>
  <si>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</si>
  <si>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</si>
  <si>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</si>
  <si>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</si>
  <si>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</si>
  <si>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</si>
  <si>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</si>
  <si>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</si>
  <si>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</si>
  <si>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</si>
  <si>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</si>
  <si>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</si>
  <si>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</si>
  <si>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</si>
  <si>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</si>
  <si>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</si>
  <si>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</si>
  <si>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</si>
  <si>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</si>
  <si>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</si>
  <si>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</si>
  <si>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</si>
  <si>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</si>
  <si>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</si>
  <si>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</si>
  <si>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</si>
  <si>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</si>
  <si>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</si>
  <si>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</si>
  <si>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</si>
  <si>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</si>
  <si>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</si>
  <si>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</si>
  <si>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</si>
  <si>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</si>
  <si>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</si>
  <si>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</si>
  <si>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</si>
  <si>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</si>
  <si>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</si>
  <si>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</si>
  <si>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</si>
  <si>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</si>
  <si>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</si>
  <si>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</si>
  <si>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</si>
  <si>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</si>
  <si>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</si>
  <si>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</si>
  <si>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</si>
  <si>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</si>
  <si>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</si>
  <si>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</si>
  <si>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</si>
  <si>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</si>
  <si>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</si>
  <si>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</si>
  <si>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</si>
  <si>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</si>
  <si>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</si>
  <si>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</si>
  <si>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</si>
  <si>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</si>
  <si>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</si>
  <si>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</si>
  <si>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</si>
  <si>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</si>
  <si>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</si>
  <si>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</si>
  <si>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</si>
  <si>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</si>
  <si>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</si>
  <si>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</si>
  <si>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</si>
  <si>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</si>
  <si>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</si>
  <si>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</si>
  <si>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</si>
  <si>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</si>
  <si>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</si>
  <si>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</si>
  <si>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</si>
  <si>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</si>
  <si>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</si>
  <si>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</si>
  <si>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</si>
  <si>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</si>
  <si>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</si>
  <si>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</si>
  <si>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</si>
  <si>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</si>
  <si>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</si>
  <si>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</si>
  <si>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</si>
  <si>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</si>
  <si>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</si>
  <si>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</si>
  <si>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</si>
  <si>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</si>
  <si>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</si>
  <si>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</si>
  <si>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</si>
  <si>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</si>
  <si>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</si>
  <si>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</si>
  <si>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</si>
  <si>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</si>
  <si>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</si>
  <si>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</si>
  <si>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</si>
  <si>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</si>
  <si>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</si>
  <si>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</si>
  <si>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</si>
  <si>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</si>
  <si>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</si>
  <si>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</si>
  <si>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</si>
  <si>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</si>
  <si>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</si>
  <si>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</si>
  <si>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</si>
  <si>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</si>
  <si>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</si>
  <si>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</si>
  <si>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</si>
  <si>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</si>
  <si>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</si>
  <si>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</si>
  <si>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</si>
  <si>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</si>
  <si>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</si>
  <si>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</si>
  <si>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</si>
  <si>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</si>
  <si>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</si>
  <si>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</si>
  <si>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</si>
  <si>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</si>
  <si>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</si>
  <si>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</si>
  <si>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</si>
  <si>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</si>
  <si>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</si>
  <si>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</si>
  <si>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</si>
  <si>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</si>
  <si>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</si>
  <si>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</si>
  <si>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</si>
  <si>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</si>
  <si>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</si>
  <si>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</si>
  <si>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</si>
  <si>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</si>
  <si>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</si>
  <si>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</si>
  <si>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</si>
  <si>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</si>
  <si>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</si>
  <si>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</si>
  <si>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</si>
  <si>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</si>
  <si>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</si>
  <si>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</si>
  <si>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</si>
  <si>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</si>
  <si>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</si>
  <si>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</si>
  <si>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</si>
  <si>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</si>
  <si>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</si>
  <si>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</si>
  <si>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</si>
  <si>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</si>
  <si>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</si>
  <si>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</si>
  <si>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</si>
  <si>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</si>
  <si>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</si>
  <si>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</si>
  <si>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</si>
  <si>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</si>
  <si>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</si>
  <si>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</si>
  <si>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</si>
  <si>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</si>
  <si>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</si>
  <si>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</si>
  <si>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</si>
  <si>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</si>
  <si>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</si>
  <si>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</si>
  <si>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</si>
  <si>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</si>
  <si>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</si>
  <si>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</si>
  <si>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</si>
  <si>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</si>
  <si>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</si>
  <si>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</si>
  <si>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</si>
  <si>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</si>
  <si>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</si>
  <si>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</si>
  <si>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</si>
  <si>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</si>
  <si>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</si>
  <si>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</si>
  <si>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</si>
  <si>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</si>
  <si>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</si>
  <si>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</si>
  <si>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</si>
  <si>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</si>
  <si>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</si>
  <si>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</si>
  <si>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</si>
  <si>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</si>
  <si>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</si>
  <si>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</si>
  <si>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</si>
  <si>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</si>
  <si>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</si>
  <si>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</si>
  <si>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</si>
  <si>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</si>
  <si>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</si>
  <si>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</si>
  <si>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</si>
  <si>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</si>
  <si>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</si>
  <si>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</si>
  <si>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</si>
  <si>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</si>
  <si>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</si>
  <si>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</si>
  <si>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</si>
  <si>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</si>
  <si>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</si>
  <si>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</si>
  <si>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</si>
  <si>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</si>
  <si>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</si>
  <si>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</si>
  <si>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</si>
  <si>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</si>
  <si>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</si>
  <si>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</si>
  <si>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</si>
  <si>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</si>
  <si>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</si>
  <si>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</si>
  <si>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</si>
  <si>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</si>
  <si>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</si>
  <si>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</si>
  <si>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</si>
  <si>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</si>
  <si>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</si>
  <si>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</si>
  <si>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</si>
  <si>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</si>
  <si>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</si>
  <si>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</si>
  <si>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</si>
  <si>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</si>
  <si>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</si>
  <si>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</si>
  <si>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</si>
  <si>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</si>
  <si>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</si>
  <si>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</si>
  <si>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</si>
  <si>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</si>
  <si>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</si>
  <si>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</si>
  <si>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</si>
  <si>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</si>
  <si>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</si>
  <si>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</si>
  <si>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</si>
  <si>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</si>
  <si>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</si>
  <si>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</si>
  <si>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</si>
  <si>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</si>
  <si>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</si>
  <si>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</si>
  <si>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</si>
  <si>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</si>
  <si>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</si>
  <si>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</si>
  <si>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</si>
  <si>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</si>
  <si>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</si>
  <si>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</si>
  <si>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</si>
  <si>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</si>
  <si>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</si>
  <si>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</si>
  <si>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</si>
  <si>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</si>
  <si>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</si>
  <si>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</si>
  <si>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</si>
  <si>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</si>
  <si>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</si>
  <si>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</si>
  <si>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</si>
  <si>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</si>
  <si>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</si>
  <si>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</si>
  <si>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</si>
  <si>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</si>
  <si>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</si>
  <si>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</si>
  <si>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</si>
  <si>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</si>
  <si>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</si>
  <si>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</si>
  <si>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</si>
  <si>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</si>
  <si>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</si>
  <si>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</si>
  <si>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</si>
  <si>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</si>
  <si>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</si>
  <si>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</si>
  <si>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</si>
  <si>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</si>
  <si>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</si>
  <si>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</si>
  <si>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</si>
  <si>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</si>
  <si>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</si>
  <si>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</si>
  <si>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</si>
  <si>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</si>
  <si>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</si>
  <si>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</si>
  <si>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</si>
  <si>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</si>
  <si>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</si>
  <si>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</si>
  <si>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</si>
  <si>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</si>
  <si>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</si>
  <si>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</si>
  <si>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</si>
  <si>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</si>
  <si>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</si>
  <si>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</si>
  <si>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</si>
  <si>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</si>
  <si>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</si>
  <si>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</si>
  <si>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</si>
  <si>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</si>
  <si>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</si>
  <si>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</si>
  <si>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</si>
  <si>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</si>
  <si>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</si>
  <si>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</si>
  <si>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</si>
  <si>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</si>
  <si>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</si>
  <si>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</si>
  <si>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</si>
  <si>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</si>
  <si>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</si>
  <si>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</si>
  <si>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</si>
  <si>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</si>
  <si>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</si>
  <si>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</si>
  <si>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</si>
  <si>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</si>
  <si>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</si>
  <si>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</si>
  <si>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</si>
  <si>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</si>
  <si>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</si>
  <si>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</si>
  <si>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</si>
  <si>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</si>
  <si>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</si>
  <si>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</si>
  <si>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</si>
  <si>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</si>
  <si>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</si>
  <si>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</si>
  <si>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</si>
  <si>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</si>
  <si>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</si>
  <si>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</si>
  <si>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</si>
  <si>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</si>
  <si>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</si>
  <si>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</si>
  <si>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</si>
  <si>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</si>
  <si>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</si>
  <si>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</si>
  <si>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</si>
  <si>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</si>
  <si>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</si>
  <si>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</si>
  <si>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</si>
  <si>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</si>
  <si>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</si>
  <si>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</si>
  <si>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</si>
  <si>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</si>
  <si>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</si>
  <si>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</si>
  <si>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</si>
  <si>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</si>
  <si>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</si>
  <si>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</si>
  <si>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</si>
  <si>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</si>
  <si>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</si>
  <si>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</si>
  <si>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</si>
  <si>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</si>
  <si>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</si>
  <si>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</si>
  <si>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</si>
  <si>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</si>
  <si>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</si>
  <si>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</si>
  <si>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</si>
  <si>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</si>
  <si>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</si>
  <si>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</si>
  <si>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</si>
  <si>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</si>
  <si>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</si>
  <si>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</si>
  <si>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</si>
  <si>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</si>
  <si>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</si>
  <si>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</si>
  <si>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</si>
  <si>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</si>
  <si>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</si>
  <si>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</si>
  <si>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</si>
  <si>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</si>
  <si>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</si>
  <si>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</si>
  <si>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</si>
  <si>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</si>
  <si>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</si>
  <si>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</si>
  <si>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</si>
  <si>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</si>
  <si>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</si>
  <si>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</si>
  <si>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</si>
  <si>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</si>
  <si>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</si>
  <si>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</si>
  <si>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</si>
  <si>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</si>
  <si>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</si>
  <si>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</si>
  <si>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</si>
  <si>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</si>
  <si>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</si>
  <si>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</si>
  <si>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</si>
  <si>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</si>
  <si>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</si>
  <si>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</si>
  <si>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</si>
  <si>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</si>
  <si>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</si>
  <si>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</si>
  <si>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</si>
  <si>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</si>
  <si>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</si>
  <si>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</si>
  <si>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</si>
  <si>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</si>
  <si>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</si>
  <si>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</si>
  <si>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</si>
  <si>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</si>
  <si>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</si>
  <si>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</si>
  <si>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</si>
  <si>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</si>
  <si>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</si>
  <si>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</si>
  <si>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</si>
  <si>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</si>
  <si>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</si>
  <si>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</si>
  <si>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</si>
  <si>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</si>
  <si>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</si>
  <si>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</si>
  <si>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</si>
  <si>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</si>
  <si>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</si>
  <si>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</si>
  <si>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</si>
  <si>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</si>
  <si>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</si>
  <si>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</si>
  <si>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</si>
  <si>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</si>
  <si>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</si>
  <si>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</si>
  <si>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</si>
  <si>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</si>
  <si>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</si>
  <si>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</si>
  <si>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</si>
  <si>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</si>
  <si>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</si>
  <si>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</si>
  <si>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</si>
  <si>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</si>
  <si>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</si>
  <si>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</si>
  <si>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</si>
  <si>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</si>
  <si>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</si>
  <si>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</si>
  <si>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</si>
  <si>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</si>
  <si>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</si>
  <si>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</si>
  <si>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</si>
  <si>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</si>
  <si>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</si>
  <si>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</si>
  <si>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</si>
  <si>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</si>
  <si>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</si>
  <si>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</si>
  <si>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</si>
  <si>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</si>
  <si>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</si>
  <si>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</si>
  <si>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</si>
  <si>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</si>
  <si>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</si>
  <si>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</si>
  <si>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</si>
  <si>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</si>
  <si>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</si>
  <si>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</si>
  <si>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</si>
  <si>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</si>
  <si>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</si>
  <si>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</si>
  <si>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</si>
  <si>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</si>
  <si>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</si>
  <si>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</si>
  <si>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</si>
  <si>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</si>
  <si>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</si>
  <si>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</si>
  <si>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</si>
  <si>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</si>
  <si>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</si>
  <si>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</si>
  <si>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</si>
  <si>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</si>
  <si>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</si>
  <si>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</si>
  <si>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</si>
  <si>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</si>
  <si>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</si>
  <si>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</si>
  <si>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</si>
  <si>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</si>
  <si>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</si>
  <si>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</si>
  <si>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</si>
  <si>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</si>
  <si>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</si>
  <si>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</si>
  <si>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</si>
  <si>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</si>
  <si>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</si>
  <si>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</si>
  <si>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</si>
  <si>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</si>
  <si>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</si>
  <si>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</si>
  <si>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</si>
  <si>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</si>
  <si>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</si>
  <si>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</si>
  <si>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</si>
  <si>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</si>
  <si>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</si>
  <si>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</si>
  <si>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</si>
  <si>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</si>
  <si>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</si>
  <si>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</si>
  <si>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</si>
  <si>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</si>
  <si>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</si>
  <si>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</si>
  <si>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</si>
  <si>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</si>
  <si>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</si>
  <si>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</si>
  <si>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</si>
  <si>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</si>
  <si>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</si>
  <si>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</si>
  <si>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</si>
  <si>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</si>
  <si>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</si>
  <si>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</si>
  <si>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</si>
  <si>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</si>
  <si>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</si>
  <si>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</si>
  <si>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</si>
  <si>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</si>
  <si>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</si>
  <si>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</si>
  <si>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</si>
  <si>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</si>
  <si>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</si>
  <si>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</si>
  <si>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</si>
  <si>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</si>
  <si>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</si>
  <si>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</si>
  <si>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</si>
  <si>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</si>
  <si>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</si>
  <si>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</si>
  <si>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</si>
  <si>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</si>
  <si>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</si>
  <si>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</si>
  <si>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</si>
  <si>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</si>
  <si>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</si>
  <si>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</si>
  <si>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</si>
  <si>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</si>
  <si>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</si>
  <si>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</si>
  <si>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</si>
  <si>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</si>
  <si>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</si>
  <si>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</si>
  <si>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</si>
  <si>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</si>
  <si>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</si>
  <si>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</si>
  <si>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</si>
  <si>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</si>
  <si>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</si>
  <si>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</si>
  <si>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</si>
  <si>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</si>
  <si>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</si>
  <si>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</si>
  <si>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</si>
  <si>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</si>
  <si>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</si>
  <si>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</si>
  <si>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</si>
  <si>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</si>
  <si>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</si>
  <si>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</si>
  <si>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</si>
  <si>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</si>
  <si>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</si>
  <si>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</si>
  <si>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</si>
  <si>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</si>
  <si>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</si>
  <si>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</si>
  <si>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</si>
  <si>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</si>
  <si>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</si>
  <si>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</si>
  <si>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</si>
  <si>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</si>
  <si>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</si>
  <si>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</si>
  <si>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</si>
  <si>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</si>
  <si>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</si>
  <si>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</si>
  <si>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</si>
  <si>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</si>
  <si>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</si>
  <si>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</si>
  <si>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</si>
  <si>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</si>
  <si>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</si>
  <si>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</si>
  <si>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</si>
  <si>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</si>
  <si>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</si>
  <si>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</si>
  <si>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</si>
  <si>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</si>
  <si>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</si>
  <si>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</si>
  <si>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</si>
  <si>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</si>
  <si>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</si>
  <si>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</si>
  <si>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</si>
  <si>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</si>
  <si>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</si>
  <si>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</si>
  <si>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</si>
  <si>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</si>
  <si>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</si>
  <si>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</si>
  <si>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</si>
  <si>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</si>
  <si>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</si>
  <si>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</si>
  <si>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</si>
  <si>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</si>
  <si>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</si>
  <si>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</si>
  <si>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</si>
  <si>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</si>
  <si>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</si>
  <si>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</si>
  <si>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</si>
  <si>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</si>
  <si>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</si>
  <si>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</si>
  <si>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</si>
  <si>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</si>
  <si>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</si>
  <si>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</si>
  <si>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</si>
  <si>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</si>
  <si>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</si>
  <si>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</si>
  <si>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</si>
  <si>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</si>
  <si>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</si>
  <si>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</si>
  <si>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</si>
  <si>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</si>
  <si>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</si>
  <si>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</si>
  <si>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</si>
  <si>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</si>
  <si>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</si>
  <si>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</si>
  <si>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</si>
  <si>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</si>
  <si>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</si>
  <si>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</si>
  <si>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</si>
  <si>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</si>
  <si>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</si>
  <si>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</si>
  <si>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</si>
  <si>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</si>
  <si>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</si>
  <si>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</si>
  <si>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</si>
  <si>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</si>
  <si>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</si>
  <si>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</si>
  <si>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</si>
  <si>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</si>
  <si>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</si>
  <si>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</si>
  <si>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</si>
  <si>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</si>
  <si>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</si>
  <si>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</si>
  <si>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</si>
  <si>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</si>
  <si>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</si>
  <si>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</si>
  <si>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</si>
  <si>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</si>
  <si>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</si>
  <si>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</si>
  <si>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</si>
  <si>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</si>
  <si>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</si>
  <si>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</si>
  <si>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</si>
  <si>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</si>
  <si>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</si>
  <si>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</si>
  <si>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</si>
  <si>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</si>
  <si>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</si>
  <si>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</si>
  <si>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</si>
  <si>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</si>
  <si>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</si>
  <si>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</si>
  <si>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</si>
  <si>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</si>
  <si>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</si>
  <si>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</si>
  <si>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</si>
  <si>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</si>
  <si>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</si>
  <si>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</si>
  <si>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</si>
  <si>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</si>
  <si>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</si>
  <si>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</si>
  <si>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</si>
  <si>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</si>
  <si>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</si>
  <si>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</si>
  <si>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</si>
  <si>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</si>
  <si>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</si>
  <si>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</si>
  <si>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</si>
  <si>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</si>
  <si>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</si>
  <si>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</si>
  <si>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</si>
  <si>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</si>
  <si>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</si>
  <si>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</si>
  <si>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</si>
  <si>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</si>
  <si>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</si>
  <si>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</si>
  <si>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</si>
  <si>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</si>
  <si>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</si>
  <si>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</si>
  <si>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</si>
  <si>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</si>
  <si>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</si>
  <si>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</si>
  <si>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</si>
  <si>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</si>
  <si>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</si>
  <si>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</si>
  <si>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</si>
  <si>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</si>
  <si>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</si>
  <si>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</si>
  <si>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</si>
  <si>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</si>
  <si>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</si>
  <si>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</si>
  <si>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</si>
  <si>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</si>
  <si>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</si>
  <si>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</si>
  <si>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</si>
  <si>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</si>
  <si>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</si>
  <si>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</si>
  <si>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</si>
  <si>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</si>
  <si>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</si>
  <si>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</si>
  <si>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</si>
  <si>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</si>
  <si>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</si>
  <si>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</si>
  <si>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</si>
  <si>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</si>
  <si>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</si>
  <si>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</si>
  <si>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</si>
  <si>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</si>
  <si>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</si>
  <si>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</si>
  <si>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</si>
  <si>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</si>
  <si>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</si>
  <si>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</si>
  <si>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</si>
  <si>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</si>
  <si>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</si>
  <si>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</si>
  <si>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</si>
  <si>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</si>
  <si>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</si>
  <si>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</si>
  <si>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</si>
  <si>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</si>
  <si>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</si>
  <si>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</si>
  <si>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</si>
  <si>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</si>
  <si>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</si>
  <si>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</si>
  <si>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</si>
  <si>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</si>
  <si>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</si>
  <si>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</si>
  <si>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</si>
  <si>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</si>
  <si>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</si>
  <si>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</si>
  <si>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</si>
  <si>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</si>
  <si>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</si>
  <si>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</si>
  <si>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</si>
  <si>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</si>
  <si>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</si>
  <si>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</si>
  <si>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</si>
  <si>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</si>
  <si>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</si>
  <si>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</si>
  <si>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</si>
  <si>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</si>
  <si>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</si>
  <si>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</si>
  <si>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</si>
  <si>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</si>
  <si>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</si>
  <si>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</si>
  <si>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</si>
  <si>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</si>
  <si>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</si>
  <si>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</si>
  <si>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</si>
  <si>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</si>
  <si>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</si>
  <si>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</si>
  <si>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</si>
  <si>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</si>
  <si>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</si>
  <si>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</si>
  <si>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</si>
  <si>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</si>
  <si>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</si>
  <si>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</si>
  <si>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</si>
  <si>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</si>
  <si>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</si>
  <si>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</si>
  <si>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</si>
  <si>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</si>
  <si>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</si>
  <si>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</si>
  <si>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</si>
  <si>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</si>
  <si>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</si>
  <si>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</si>
  <si>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</si>
  <si>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</si>
  <si>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</si>
  <si>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</si>
  <si>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</si>
  <si>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</si>
  <si>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</si>
  <si>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</si>
  <si>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</si>
  <si>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</si>
  <si>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</si>
  <si>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</si>
  <si>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</si>
  <si>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</si>
  <si>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</si>
  <si>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</si>
  <si>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</si>
  <si>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</si>
  <si>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</si>
  <si>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</si>
  <si>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</si>
  <si>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</si>
  <si>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</si>
  <si>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</si>
  <si>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</si>
  <si>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</si>
  <si>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</si>
  <si>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</si>
  <si>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</si>
  <si>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</si>
  <si>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</si>
  <si>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</si>
  <si>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</si>
  <si>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</si>
  <si>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</si>
  <si>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</si>
  <si>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</si>
  <si>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</si>
  <si>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</si>
  <si>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</si>
  <si>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</si>
  <si>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</si>
  <si>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</si>
  <si>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</si>
  <si>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</si>
  <si>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</si>
  <si>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</si>
  <si>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</si>
  <si>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</si>
  <si>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</si>
  <si>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</si>
  <si>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</si>
  <si>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</si>
  <si>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</si>
  <si>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</si>
  <si>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</si>
  <si>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</si>
  <si>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</si>
  <si>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</si>
  <si>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</si>
  <si>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</si>
  <si>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</si>
  <si>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</si>
  <si>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</si>
  <si>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</si>
  <si>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</si>
  <si>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</si>
  <si>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</si>
  <si>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</si>
  <si>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</si>
  <si>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</si>
  <si>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</si>
  <si>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</si>
  <si>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</si>
  <si>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</si>
  <si>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</si>
  <si>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</si>
  <si>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</si>
  <si>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</si>
  <si>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</si>
  <si>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</si>
  <si>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</si>
  <si>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</si>
  <si>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</si>
  <si>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</si>
  <si>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</si>
  <si>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</si>
  <si>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</si>
  <si>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</si>
  <si>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</si>
  <si>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</si>
  <si>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</si>
  <si>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</si>
  <si>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</si>
  <si>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</si>
  <si>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</si>
  <si>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</si>
  <si>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</si>
  <si>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</si>
  <si>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</si>
  <si>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</si>
  <si>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</si>
  <si>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</si>
  <si>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</si>
  <si>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</si>
  <si>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</si>
  <si>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</si>
  <si>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</si>
  <si>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</si>
  <si>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</si>
  <si>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</si>
  <si>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</si>
  <si>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</si>
  <si>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</si>
  <si>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</si>
  <si>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</si>
  <si>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</si>
  <si>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</si>
  <si>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</si>
  <si>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</si>
  <si>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</si>
  <si>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</si>
  <si>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</si>
  <si>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</si>
  <si>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</si>
  <si>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</si>
  <si>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</si>
  <si>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</si>
  <si>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</si>
  <si>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</si>
  <si>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</si>
  <si>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</si>
  <si>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</si>
  <si>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</si>
  <si>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</si>
  <si>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</si>
  <si>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</si>
  <si>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</si>
  <si>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</si>
  <si>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</si>
  <si>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</si>
  <si>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</si>
  <si>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</si>
  <si>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</si>
  <si>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</si>
  <si>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</si>
  <si>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</si>
  <si>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</si>
  <si>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</si>
  <si>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</si>
  <si>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</si>
  <si>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</si>
  <si>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</si>
  <si>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</si>
  <si>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</si>
  <si>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</si>
  <si>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</si>
  <si>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</si>
  <si>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</si>
  <si>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</si>
  <si>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</si>
  <si>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</si>
  <si>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</si>
  <si>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</si>
  <si>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</si>
  <si>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</si>
  <si>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</si>
  <si>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</si>
  <si>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</si>
  <si>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</si>
  <si>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</si>
  <si>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</si>
  <si>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</si>
  <si>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</si>
  <si>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</si>
  <si>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</si>
  <si>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</si>
  <si>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</si>
  <si>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</si>
  <si>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</si>
  <si>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</si>
  <si>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</si>
  <si>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</si>
  <si>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</si>
  <si>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</si>
  <si>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</si>
  <si>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</si>
  <si>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</si>
  <si>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</si>
  <si>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</si>
  <si>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</si>
  <si>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</si>
  <si>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</si>
  <si>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</si>
  <si>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</si>
  <si>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</si>
  <si>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</si>
  <si>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</si>
  <si>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</si>
  <si>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</si>
  <si>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</si>
  <si>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</si>
  <si>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</si>
  <si>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</si>
  <si>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</si>
  <si>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</si>
  <si>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</si>
  <si>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</si>
  <si>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</si>
  <si>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</si>
  <si>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</si>
  <si>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</si>
  <si>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</si>
  <si>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</si>
  <si>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</si>
  <si>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</si>
  <si>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</si>
  <si>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</si>
  <si>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</si>
  <si>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</si>
  <si>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</si>
  <si>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</si>
  <si>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</si>
  <si>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</si>
  <si>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</si>
  <si>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</si>
  <si>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</si>
  <si>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</si>
  <si>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</si>
  <si>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</si>
  <si>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</si>
  <si>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</si>
  <si>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</si>
  <si>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</si>
  <si>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</si>
  <si>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</si>
  <si>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</si>
  <si>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</si>
  <si>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</si>
  <si>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</si>
  <si>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</si>
  <si>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</si>
  <si>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</si>
  <si>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</si>
  <si>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</si>
  <si>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</si>
  <si>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</si>
  <si>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</si>
  <si>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</si>
  <si>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</si>
  <si>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</si>
  <si>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</si>
  <si>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</si>
  <si>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</si>
  <si>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</si>
  <si>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</si>
  <si>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</si>
  <si>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</si>
  <si>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</si>
  <si>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</si>
  <si>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</si>
  <si>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</si>
  <si>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</si>
  <si>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</si>
  <si>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</si>
  <si>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</si>
  <si>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</si>
  <si>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</si>
  <si>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</si>
  <si>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</si>
  <si>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</si>
  <si>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</si>
  <si>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</si>
  <si>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</si>
  <si>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</si>
  <si>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</si>
  <si>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</si>
  <si>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</si>
  <si>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</si>
  <si>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</si>
  <si>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</si>
  <si>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</si>
  <si>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</si>
  <si>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</si>
  <si>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</si>
  <si>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</si>
  <si>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</si>
  <si>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</si>
  <si>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</si>
  <si>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</si>
  <si>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</si>
  <si>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</si>
  <si>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</si>
  <si>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</si>
  <si>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</si>
  <si>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</si>
  <si>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</si>
  <si>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</si>
  <si>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</si>
  <si>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</si>
  <si>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</si>
  <si>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</si>
  <si>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</si>
  <si>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</si>
  <si>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</si>
  <si>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</si>
  <si>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</si>
  <si>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</si>
  <si>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</si>
  <si>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</si>
  <si>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</si>
  <si>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</si>
  <si>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</si>
  <si>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</si>
  <si>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</si>
  <si>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</si>
  <si>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</si>
  <si>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</si>
  <si>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</si>
  <si>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</si>
  <si>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</si>
  <si>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</si>
  <si>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</si>
  <si>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</si>
  <si>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</si>
  <si>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</si>
  <si>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</si>
  <si>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</si>
  <si>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</si>
  <si>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</si>
  <si>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</si>
  <si>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</si>
  <si>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</si>
  <si>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</si>
  <si>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</si>
  <si>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</si>
  <si>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</si>
  <si>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</si>
  <si>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</si>
  <si>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</si>
  <si>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</si>
  <si>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</si>
  <si>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</si>
  <si>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</si>
  <si>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</si>
  <si>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</si>
  <si>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</si>
  <si>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</si>
  <si>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</si>
  <si>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</si>
  <si>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</si>
  <si>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</si>
  <si>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</si>
  <si>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</si>
  <si>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</si>
  <si>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</si>
  <si>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</si>
  <si>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</si>
  <si>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</si>
  <si>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</si>
  <si>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</si>
  <si>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</si>
  <si>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</si>
  <si>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</si>
  <si>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</si>
  <si>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</si>
  <si>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</si>
  <si>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</si>
  <si>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</si>
  <si>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</si>
  <si>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</si>
  <si>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</si>
  <si>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</si>
  <si>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</si>
  <si>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</si>
  <si>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</si>
  <si>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</si>
  <si>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</si>
  <si>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</si>
  <si>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</si>
  <si>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</si>
  <si>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</si>
  <si>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</si>
  <si>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</si>
  <si>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</si>
  <si>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</si>
  <si>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</si>
  <si>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</si>
  <si>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</si>
  <si>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</si>
  <si>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</si>
  <si>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</si>
  <si>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</si>
  <si>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</si>
  <si>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</si>
  <si>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</si>
  <si>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</si>
  <si>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</si>
  <si>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</si>
  <si>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</si>
  <si>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</si>
  <si>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</si>
  <si>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</si>
  <si>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</si>
  <si>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</si>
  <si>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</si>
  <si>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</si>
  <si>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</si>
  <si>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</si>
  <si>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</si>
  <si>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</si>
  <si>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</si>
  <si>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</si>
  <si>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</si>
  <si>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</si>
  <si>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</si>
  <si>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</si>
  <si>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</si>
  <si>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</si>
  <si>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</si>
  <si>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</si>
  <si>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</si>
  <si>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</si>
  <si>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</si>
  <si>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</si>
  <si>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</si>
  <si>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</si>
  <si>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</si>
  <si>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</si>
  <si>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</si>
  <si>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</si>
  <si>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</si>
  <si>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</si>
  <si>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</si>
  <si>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</si>
  <si>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</si>
  <si>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</si>
  <si>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</si>
  <si>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</si>
  <si>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</si>
  <si>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</si>
  <si>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</si>
  <si>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</si>
  <si>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</si>
  <si>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</si>
  <si>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</si>
  <si>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</si>
  <si>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</si>
  <si>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</si>
  <si>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</si>
  <si>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</si>
  <si>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</si>
  <si>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</si>
  <si>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</si>
  <si>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</si>
  <si>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</si>
  <si>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</si>
  <si>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</si>
  <si>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</si>
  <si>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</si>
  <si>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</si>
  <si>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</si>
  <si>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</si>
  <si>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</si>
  <si>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</si>
  <si>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</si>
  <si>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</si>
  <si>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</si>
  <si>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</si>
  <si>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</si>
  <si>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</si>
  <si>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</si>
  <si>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</si>
  <si>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</si>
  <si>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</si>
  <si>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</si>
  <si>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</si>
  <si>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</si>
  <si>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</si>
  <si>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</si>
  <si>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</si>
  <si>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</si>
  <si>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</si>
  <si>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</si>
  <si>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</si>
  <si>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</si>
  <si>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</si>
  <si>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</si>
  <si>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</si>
  <si>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</si>
  <si>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</si>
  <si>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</si>
  <si>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</si>
  <si>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</si>
  <si>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</si>
  <si>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</si>
  <si>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</si>
  <si>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</si>
  <si>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</si>
  <si>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</si>
  <si>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</si>
  <si>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</si>
  <si>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</si>
  <si>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</si>
  <si>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</si>
  <si>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</si>
  <si>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</si>
  <si>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</si>
  <si>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</si>
  <si>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</si>
  <si>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</si>
  <si>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</si>
  <si>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</si>
  <si>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</si>
  <si>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</si>
  <si>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</si>
  <si>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</si>
  <si>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</si>
  <si>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</si>
  <si>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</si>
  <si>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</si>
  <si>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</si>
  <si>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</si>
  <si>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</si>
  <si>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</si>
  <si>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</si>
  <si>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</si>
  <si>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</si>
  <si>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</si>
  <si>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</si>
  <si>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</si>
  <si>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</si>
  <si>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</si>
  <si>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</si>
  <si>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</si>
  <si>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</si>
  <si>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</si>
  <si>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</si>
  <si>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</si>
  <si>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</si>
  <si>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</si>
  <si>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</si>
  <si>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</si>
  <si>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</si>
  <si>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</si>
  <si>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</si>
  <si>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</si>
  <si>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</si>
  <si>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</si>
  <si>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</si>
  <si>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</si>
  <si>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</si>
  <si>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</si>
  <si>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</si>
  <si>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</si>
  <si>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</si>
  <si>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</si>
  <si>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</si>
  <si>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</si>
  <si>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</si>
  <si>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</si>
  <si>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</si>
  <si>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</si>
  <si>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</si>
  <si>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</si>
  <si>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</si>
  <si>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</si>
  <si>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</si>
  <si>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</si>
  <si>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</si>
  <si>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</si>
  <si>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</si>
  <si>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</si>
  <si>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</si>
  <si>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</si>
  <si>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</si>
  <si>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</si>
  <si>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</si>
  <si>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</si>
  <si>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</si>
  <si>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</si>
  <si>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</si>
  <si>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</si>
  <si>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</si>
  <si>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</si>
  <si>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</si>
  <si>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</si>
  <si>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</si>
  <si>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</si>
  <si>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</si>
  <si>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</si>
  <si>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</si>
  <si>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</si>
  <si>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</si>
  <si>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</si>
  <si>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</si>
  <si>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</si>
  <si>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</si>
  <si>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</si>
  <si>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</si>
  <si>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</si>
  <si>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</si>
  <si>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</si>
  <si>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</si>
  <si>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</si>
  <si>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</si>
  <si>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</si>
  <si>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</si>
  <si>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</si>
  <si>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</si>
  <si>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</si>
  <si>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</si>
  <si>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</si>
  <si>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</si>
  <si>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</si>
  <si>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</si>
  <si>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</si>
  <si>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</si>
  <si>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</si>
  <si>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</si>
  <si>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</si>
  <si>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</si>
  <si>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</si>
  <si>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</si>
  <si>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</si>
  <si>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</si>
  <si>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</si>
  <si>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</si>
  <si>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</si>
  <si>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</si>
  <si>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</si>
  <si>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</si>
  <si>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</si>
  <si>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</si>
  <si>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</si>
  <si>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</si>
  <si>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</si>
  <si>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</si>
  <si>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</si>
  <si>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</si>
  <si>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</si>
  <si>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</si>
  <si>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</si>
  <si>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</si>
  <si>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</si>
  <si>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</si>
  <si>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</si>
  <si>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</si>
  <si>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</si>
  <si>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</si>
  <si>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</si>
  <si>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</si>
  <si>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</si>
  <si>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</si>
  <si>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</si>
  <si>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</si>
  <si>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</si>
  <si>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</si>
  <si>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</si>
  <si>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</si>
  <si>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</si>
  <si>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</si>
  <si>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</si>
  <si>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</si>
  <si>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</si>
  <si>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</si>
  <si>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</si>
  <si>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</si>
  <si>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</si>
  <si>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</si>
  <si>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</si>
  <si>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</si>
  <si>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</si>
  <si>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</si>
  <si>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</si>
  <si>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</si>
  <si>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</si>
  <si>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</si>
  <si>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</si>
  <si>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</si>
  <si>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</si>
  <si>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</si>
  <si>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</si>
  <si>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</si>
  <si>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</si>
  <si>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</si>
  <si>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</si>
  <si>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</si>
  <si>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</si>
  <si>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</si>
  <si>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</si>
  <si>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</si>
  <si>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</si>
  <si>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</si>
  <si>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</si>
  <si>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</si>
  <si>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</si>
  <si>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</si>
  <si>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</si>
  <si>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</si>
  <si>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</si>
  <si>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</si>
  <si>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</si>
  <si>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</si>
  <si>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</si>
  <si>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</si>
  <si>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</si>
  <si>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</si>
  <si>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</si>
  <si>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</si>
  <si>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</si>
  <si>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</si>
  <si>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</si>
  <si>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</si>
  <si>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</si>
  <si>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</si>
  <si>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</si>
  <si>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</si>
  <si>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</si>
  <si>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</si>
  <si>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</si>
  <si>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</si>
  <si>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</si>
  <si>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</si>
  <si>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</si>
  <si>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</si>
  <si>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</si>
  <si>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</si>
  <si>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</si>
  <si>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</si>
  <si>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</si>
  <si>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</si>
  <si>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</si>
  <si>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</si>
  <si>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</si>
  <si>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</si>
  <si>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</si>
  <si>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</si>
  <si>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</si>
  <si>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</si>
  <si>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</si>
  <si>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</si>
  <si>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</si>
  <si>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</si>
  <si>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</si>
  <si>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</si>
  <si>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</si>
  <si>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</si>
  <si>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</si>
  <si>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</si>
  <si>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</si>
  <si>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</si>
  <si>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</si>
  <si>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</si>
  <si>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</si>
  <si>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</si>
  <si>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</si>
  <si>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</si>
  <si>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</si>
  <si>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</si>
  <si>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</si>
  <si>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</si>
  <si>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</si>
  <si>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</si>
  <si>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</si>
  <si>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</si>
  <si>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</si>
  <si>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</si>
  <si>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</si>
  <si>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</si>
  <si>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</si>
  <si>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</si>
  <si>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</si>
  <si>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</si>
  <si>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</si>
  <si>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</si>
  <si>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</si>
  <si>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</si>
  <si>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</si>
  <si>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</si>
  <si>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</si>
  <si>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</si>
  <si>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</si>
  <si>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</si>
  <si>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</si>
  <si>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</si>
  <si>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</si>
  <si>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</si>
  <si>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</si>
  <si>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</si>
  <si>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</si>
  <si>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</si>
  <si>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</si>
  <si>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</si>
  <si>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</si>
  <si>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</si>
  <si>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</si>
  <si>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</si>
  <si>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</si>
  <si>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</si>
  <si>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</si>
  <si>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</si>
  <si>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</si>
  <si>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</si>
  <si>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</si>
  <si>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</si>
  <si>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</si>
  <si>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</si>
  <si>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</si>
  <si>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</si>
  <si>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</si>
  <si>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</si>
  <si>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</si>
  <si>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</si>
  <si>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</si>
  <si>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</si>
  <si>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</si>
  <si>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</si>
  <si>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</si>
  <si>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</si>
  <si>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</si>
  <si>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</si>
  <si>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</si>
  <si>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</si>
  <si>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</si>
  <si>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</si>
  <si>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</si>
  <si>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</si>
  <si>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</si>
  <si>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</si>
  <si>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</si>
  <si>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</si>
  <si>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</si>
  <si>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</si>
  <si>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</si>
  <si>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</si>
  <si>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</si>
  <si>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</si>
  <si>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</si>
  <si>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</si>
  <si>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</si>
  <si>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</si>
  <si>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</si>
  <si>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</si>
  <si>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</si>
  <si>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</si>
  <si>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</si>
  <si>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</si>
  <si>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</si>
  <si>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</si>
  <si>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</si>
  <si>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</si>
  <si>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</si>
  <si>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</si>
  <si>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</si>
  <si>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</si>
  <si>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</si>
  <si>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</si>
  <si>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</si>
  <si>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</si>
  <si>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</si>
  <si>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</si>
  <si>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</si>
  <si>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</si>
  <si>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</si>
  <si>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</si>
  <si>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</si>
  <si>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</si>
  <si>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</si>
  <si>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</si>
  <si>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</si>
  <si>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</si>
  <si>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</si>
  <si>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</si>
  <si>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</si>
  <si>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</si>
  <si>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</si>
  <si>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</si>
  <si>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</si>
  <si>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</si>
  <si>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</si>
  <si>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</si>
  <si>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</si>
  <si>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</si>
  <si>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</si>
  <si>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</si>
  <si>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</si>
  <si>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</si>
  <si>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</si>
  <si>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</si>
  <si>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</si>
  <si>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</si>
  <si>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</si>
  <si>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</si>
  <si>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</si>
  <si>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</si>
  <si>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</si>
  <si>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</si>
  <si>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</si>
  <si>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</si>
  <si>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</si>
  <si>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</si>
  <si>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</si>
  <si>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</si>
  <si>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</si>
  <si>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</si>
  <si>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</si>
  <si>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</si>
  <si>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</si>
  <si>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</si>
  <si>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</si>
  <si>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</si>
  <si>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</si>
  <si>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</si>
  <si>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</si>
  <si>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</si>
  <si>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</si>
  <si>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</si>
  <si>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</si>
  <si>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</si>
  <si>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</si>
  <si>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</si>
  <si>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</si>
  <si>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</si>
  <si>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</si>
  <si>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</si>
  <si>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</si>
  <si>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</si>
  <si>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</si>
  <si>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</si>
  <si>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</si>
  <si>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</si>
  <si>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</si>
  <si>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</si>
  <si>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</si>
  <si>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</si>
  <si>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</si>
  <si>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</si>
  <si>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</si>
  <si>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</si>
  <si>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</si>
  <si>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</si>
  <si>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</si>
  <si>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</si>
  <si>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</si>
  <si>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</si>
  <si>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</si>
  <si>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</si>
  <si>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</si>
  <si>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</si>
  <si>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</si>
  <si>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</si>
  <si>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</si>
  <si>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</si>
  <si>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</si>
  <si>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</si>
  <si>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</si>
  <si>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</si>
  <si>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</si>
  <si>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</si>
  <si>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</si>
  <si>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</si>
  <si>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</si>
  <si>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</si>
  <si>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</si>
  <si>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</si>
  <si>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</si>
  <si>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</si>
  <si>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</si>
  <si>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</si>
  <si>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</si>
  <si>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</si>
  <si>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</si>
  <si>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</si>
  <si>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</si>
  <si>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</si>
  <si>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</si>
  <si>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</si>
  <si>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</si>
  <si>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</si>
  <si>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</si>
  <si>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</si>
  <si>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</si>
  <si>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</si>
  <si>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</si>
  <si>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</si>
  <si>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</si>
  <si>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</si>
  <si>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</si>
  <si>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</si>
  <si>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</si>
  <si>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</si>
  <si>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</si>
  <si>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</si>
  <si>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</si>
  <si>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</si>
  <si>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</si>
  <si>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</si>
  <si>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</si>
  <si>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</si>
  <si>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</si>
  <si>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</si>
  <si>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</si>
  <si>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</si>
  <si>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</si>
  <si>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</si>
  <si>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</si>
  <si>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</si>
  <si>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</si>
  <si>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</si>
  <si>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</si>
  <si>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</si>
  <si>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</si>
  <si>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</si>
  <si>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</si>
  <si>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</si>
  <si>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</si>
  <si>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</si>
  <si>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</si>
  <si>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</si>
  <si>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</si>
  <si>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</si>
  <si>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</si>
  <si>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</si>
  <si>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</si>
  <si>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</si>
  <si>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</si>
  <si>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</si>
  <si>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</si>
  <si>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</si>
  <si>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</si>
  <si>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</si>
  <si>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</si>
  <si>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</si>
  <si>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</si>
  <si>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</si>
  <si>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</si>
  <si>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</si>
  <si>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</si>
  <si>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</si>
  <si>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</si>
  <si>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</si>
  <si>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</si>
  <si>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</si>
  <si>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</si>
  <si>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</si>
  <si>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</si>
  <si>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</si>
  <si>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</si>
  <si>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</si>
  <si>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</si>
  <si>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</si>
  <si>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</si>
  <si>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</si>
  <si>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</si>
  <si>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</si>
  <si>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</si>
  <si>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</si>
  <si>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</si>
  <si>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</si>
  <si>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</si>
  <si>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</si>
  <si>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</si>
  <si>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</si>
  <si>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</si>
  <si>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</si>
  <si>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</si>
  <si>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</si>
  <si>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</si>
  <si>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</si>
  <si>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</si>
  <si>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</si>
  <si>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</si>
  <si>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</si>
  <si>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</si>
  <si>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</si>
  <si>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</si>
  <si>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</si>
  <si>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</si>
  <si>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</si>
  <si>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</si>
  <si>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</si>
  <si>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</si>
  <si>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</si>
  <si>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</si>
  <si>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</si>
  <si>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</si>
  <si>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</si>
  <si>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</si>
  <si>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</si>
  <si>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</si>
  <si>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</si>
  <si>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</si>
  <si>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</si>
  <si>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</si>
  <si>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</si>
  <si>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</si>
  <si>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</si>
  <si>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</si>
  <si>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</si>
  <si>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</si>
  <si>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</si>
  <si>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</si>
  <si>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</si>
  <si>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</si>
  <si>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</si>
  <si>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</si>
  <si>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</si>
  <si>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</si>
  <si>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</si>
  <si>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</si>
  <si>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</si>
  <si>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</si>
  <si>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</si>
  <si>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</si>
  <si>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</si>
  <si>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</si>
  <si>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</si>
  <si>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</si>
  <si>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</si>
  <si>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</si>
  <si>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</si>
  <si>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</si>
  <si>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</si>
  <si>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</si>
  <si>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</si>
  <si>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</si>
  <si>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</si>
  <si>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</si>
  <si>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</si>
  <si>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</si>
  <si>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</si>
  <si>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</si>
  <si>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</si>
  <si>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</si>
  <si>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</si>
  <si>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</si>
  <si>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</si>
  <si>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</si>
  <si>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</si>
  <si>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</si>
  <si>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</si>
  <si>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</si>
  <si>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</si>
  <si>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</si>
  <si>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</si>
  <si>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</si>
  <si>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</si>
  <si>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</si>
  <si>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</si>
  <si>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</si>
  <si>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</si>
  <si>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</si>
  <si>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</si>
  <si>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</si>
  <si>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</si>
  <si>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</si>
  <si>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</si>
  <si>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</si>
  <si>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</si>
  <si>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</si>
  <si>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</si>
  <si>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</si>
  <si>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</si>
  <si>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</si>
  <si>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</si>
  <si>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</si>
  <si>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</si>
  <si>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</si>
  <si>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</si>
  <si>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</si>
  <si>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</si>
  <si>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</si>
  <si>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</si>
  <si>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</si>
  <si>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</si>
  <si>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</si>
  <si>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</si>
  <si>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</si>
  <si>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</si>
  <si>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</si>
  <si>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</si>
  <si>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</si>
  <si>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</si>
  <si>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</si>
  <si>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</si>
  <si>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</si>
  <si>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</si>
  <si>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</si>
  <si>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</si>
  <si>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</si>
  <si>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</si>
  <si>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</si>
  <si>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</si>
  <si>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</si>
  <si>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</si>
  <si>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</si>
  <si>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</si>
  <si>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</si>
  <si>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</si>
  <si>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</si>
  <si>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</si>
  <si>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</si>
  <si>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</si>
  <si>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</si>
  <si>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</si>
  <si>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</si>
  <si>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</si>
  <si>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</si>
  <si>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</si>
  <si>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</si>
  <si>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</si>
  <si>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</si>
  <si>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</si>
  <si>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</si>
  <si>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</si>
  <si>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</si>
  <si>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</si>
  <si>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</si>
  <si>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</si>
  <si>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</si>
  <si>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</si>
  <si>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</si>
  <si>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</si>
  <si>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</si>
  <si>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</si>
  <si>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</si>
  <si>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</si>
  <si>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</si>
  <si>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</si>
  <si>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</si>
  <si>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</si>
  <si>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</si>
  <si>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</si>
  <si>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</si>
  <si>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</si>
  <si>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</si>
  <si>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</si>
  <si>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</si>
  <si>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</si>
  <si>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</si>
  <si>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</si>
  <si>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</si>
  <si>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</si>
  <si>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</si>
  <si>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</si>
  <si>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</si>
  <si>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</si>
  <si>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</si>
  <si>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</si>
  <si>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</si>
  <si>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</si>
  <si>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</si>
  <si>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</si>
  <si>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</si>
  <si>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</si>
  <si>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</si>
  <si>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</si>
  <si>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</si>
  <si>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</si>
  <si>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</si>
  <si>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</si>
  <si>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</si>
  <si>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</si>
  <si>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</si>
  <si>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</si>
  <si>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</si>
  <si>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</si>
  <si>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</si>
  <si>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</si>
  <si>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</si>
  <si>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</si>
  <si>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</si>
  <si>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</si>
  <si>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</si>
  <si>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</si>
  <si>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</si>
  <si>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</si>
  <si>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</si>
  <si>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</si>
  <si>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</si>
  <si>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</si>
  <si>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</si>
  <si>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</si>
  <si>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</si>
  <si>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</si>
  <si>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</si>
  <si>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</si>
  <si>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</si>
  <si>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</si>
  <si>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</si>
  <si>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</si>
  <si>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</si>
  <si>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</si>
  <si>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</si>
  <si>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</si>
  <si>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</si>
  <si>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</si>
  <si>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</si>
  <si>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</si>
  <si>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</si>
  <si>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</si>
  <si>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</si>
  <si>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</si>
  <si>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</si>
  <si>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</si>
  <si>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</si>
  <si>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</si>
  <si>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</si>
  <si>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</si>
  <si>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</si>
  <si>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</si>
  <si>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</si>
  <si>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</si>
  <si>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</si>
  <si>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</si>
  <si>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</si>
  <si>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</si>
  <si>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</si>
  <si>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</si>
  <si>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</si>
  <si>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</si>
  <si>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</si>
  <si>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</si>
  <si>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</si>
  <si>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</si>
  <si>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</si>
  <si>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</si>
  <si>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</si>
  <si>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</si>
  <si>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</si>
  <si>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</si>
  <si>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</si>
  <si>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</si>
  <si>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</si>
  <si>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</si>
  <si>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</si>
  <si>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</si>
  <si>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</si>
  <si>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</si>
  <si>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</si>
  <si>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</si>
  <si>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</si>
  <si>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</si>
  <si>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</si>
  <si>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</si>
  <si>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</si>
  <si>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</si>
  <si>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</si>
  <si>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</si>
  <si>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</si>
  <si>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</si>
  <si>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</si>
  <si>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</si>
  <si>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</si>
  <si>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</si>
  <si>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</si>
  <si>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</si>
  <si>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</si>
  <si>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</si>
  <si>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</si>
  <si>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</si>
  <si>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</si>
  <si>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</si>
  <si>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</si>
  <si>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</si>
  <si>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</si>
  <si>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</si>
  <si>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</si>
  <si>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</si>
  <si>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</si>
  <si>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</si>
  <si>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</si>
  <si>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</si>
  <si>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</si>
  <si>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</si>
  <si>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</si>
  <si>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</si>
  <si>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</si>
  <si>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</si>
  <si>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</si>
  <si>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</si>
  <si>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</si>
  <si>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</si>
  <si>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</si>
  <si>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</si>
  <si>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</si>
  <si>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</si>
  <si>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</si>
  <si>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</si>
  <si>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</si>
  <si>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</si>
  <si>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</si>
  <si>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</si>
  <si>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</si>
  <si>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</si>
  <si>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</si>
  <si>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</si>
  <si>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</si>
  <si>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</si>
  <si>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</si>
  <si>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</si>
  <si>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</si>
  <si>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</si>
  <si>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</si>
  <si>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</si>
  <si>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</si>
  <si>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</si>
  <si>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</si>
  <si>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</si>
  <si>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</si>
  <si>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</si>
  <si>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</si>
  <si>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</si>
  <si>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</si>
  <si>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</si>
  <si>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</si>
  <si>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</si>
  <si>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</si>
  <si>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</si>
  <si>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</si>
  <si>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</si>
  <si>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</si>
  <si>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</si>
  <si>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</si>
  <si>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</si>
  <si>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</si>
  <si>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</si>
  <si>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</si>
  <si>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</si>
  <si>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</si>
  <si>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</si>
  <si>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</si>
  <si>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</si>
  <si>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</si>
  <si>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</si>
  <si>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</si>
  <si>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</si>
  <si>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</si>
  <si>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</si>
  <si>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</si>
  <si>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</si>
  <si>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</si>
  <si>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</si>
  <si>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</si>
  <si>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</si>
  <si>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</si>
  <si>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</si>
  <si>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</si>
  <si>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</si>
  <si>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</si>
  <si>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</si>
  <si>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</si>
  <si>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</si>
  <si>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</si>
  <si>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</si>
  <si>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</si>
  <si>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</si>
  <si>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</si>
  <si>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</si>
  <si>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</si>
  <si>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</si>
  <si>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</si>
  <si>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</si>
  <si>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</si>
  <si>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</si>
  <si>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</si>
  <si>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</si>
  <si>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</si>
  <si>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</si>
  <si>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</si>
  <si>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</si>
  <si>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</si>
  <si>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</si>
  <si>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</si>
  <si>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</si>
  <si>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</si>
  <si>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</si>
  <si>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</si>
  <si>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</si>
  <si>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</si>
  <si>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</si>
  <si>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</si>
  <si>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</si>
  <si>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</si>
  <si>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</si>
  <si>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</si>
  <si>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</si>
  <si>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</si>
  <si>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</si>
  <si>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</si>
  <si>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</si>
  <si>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</si>
  <si>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</si>
  <si>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</si>
  <si>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</si>
  <si>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</si>
  <si>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</si>
  <si>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</si>
  <si>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</si>
  <si>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</si>
  <si>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</si>
  <si>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</si>
  <si>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</si>
  <si>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</si>
  <si>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</si>
  <si>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</si>
  <si>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</si>
  <si>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</si>
  <si>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</si>
  <si>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</si>
  <si>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</si>
  <si>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</si>
  <si>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</si>
  <si>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</si>
  <si>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</si>
  <si>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</si>
  <si>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</si>
  <si>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</si>
  <si>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</si>
  <si>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</si>
  <si>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</si>
  <si>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</si>
  <si>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</si>
  <si>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</si>
  <si>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</si>
  <si>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</si>
  <si>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</si>
  <si>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</si>
  <si>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</si>
  <si>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</si>
  <si>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</si>
  <si>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</si>
  <si>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</si>
  <si>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</si>
  <si>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</si>
  <si>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</si>
  <si>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</si>
  <si>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</si>
  <si>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</si>
  <si>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</si>
  <si>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</si>
  <si>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</si>
  <si>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</si>
  <si>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</si>
  <si>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</si>
  <si>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</si>
  <si>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</si>
  <si>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</si>
  <si>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</si>
  <si>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</si>
  <si>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</si>
  <si>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</si>
  <si>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</si>
  <si>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</si>
  <si>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</si>
  <si>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</si>
  <si>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</si>
  <si>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</si>
  <si>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</si>
  <si>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</si>
  <si>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</si>
  <si>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</si>
  <si>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</si>
  <si>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</si>
  <si>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</si>
  <si>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</si>
  <si>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</si>
  <si>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</si>
  <si>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</si>
  <si>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</si>
  <si>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</si>
  <si>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</si>
  <si>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</si>
  <si>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</si>
  <si>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</si>
  <si>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</si>
  <si>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</si>
  <si>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</si>
  <si>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</si>
  <si>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</si>
  <si>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</si>
  <si>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</si>
  <si>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</si>
  <si>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</si>
  <si>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</si>
  <si>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</si>
  <si>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</si>
  <si>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</si>
  <si>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</si>
  <si>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</si>
  <si>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</si>
  <si>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</si>
  <si>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</si>
  <si>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</si>
  <si>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</si>
  <si>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</si>
  <si>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</si>
  <si>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</si>
  <si>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</si>
  <si>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</si>
  <si>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</si>
  <si>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</si>
  <si>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</si>
  <si>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</si>
  <si>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</si>
  <si>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</si>
  <si>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</si>
  <si>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</si>
  <si>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</si>
  <si>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</si>
  <si>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</si>
  <si>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</si>
  <si>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</si>
  <si>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</si>
  <si>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</si>
  <si>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</si>
  <si>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</si>
  <si>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</si>
  <si>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</si>
  <si>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</si>
  <si>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</si>
  <si>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</si>
  <si>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</si>
  <si>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</si>
  <si>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</si>
  <si>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</si>
  <si>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</si>
  <si>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</si>
  <si>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</si>
  <si>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</si>
  <si>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</si>
  <si>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</si>
  <si>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</si>
  <si>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</si>
  <si>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</si>
  <si>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</si>
  <si>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</si>
  <si>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</si>
  <si>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</si>
  <si>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</si>
  <si>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</si>
  <si>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</si>
  <si>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</si>
  <si>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</si>
  <si>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</si>
  <si>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</si>
  <si>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</si>
  <si>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</si>
  <si>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</si>
  <si>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</si>
  <si>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</si>
  <si>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</si>
  <si>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</si>
  <si>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</si>
  <si>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</si>
  <si>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</si>
  <si>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</si>
  <si>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</si>
  <si>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</si>
  <si>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</si>
  <si>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</si>
  <si>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</si>
  <si>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</si>
  <si>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</si>
  <si>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</si>
  <si>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</si>
  <si>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</si>
  <si>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</si>
  <si>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</si>
  <si>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</si>
  <si>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</si>
  <si>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</si>
  <si>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</si>
  <si>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</si>
  <si>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</si>
  <si>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</si>
  <si>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</si>
  <si>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</si>
  <si>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</si>
  <si>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</si>
  <si>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</si>
  <si>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</si>
  <si>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</si>
  <si>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</si>
  <si>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</si>
  <si>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</si>
  <si>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</si>
  <si>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</si>
  <si>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</si>
  <si>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</si>
  <si>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</si>
  <si>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</si>
  <si>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</si>
  <si>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</si>
  <si>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</si>
  <si>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</si>
  <si>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</si>
  <si>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</si>
  <si>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</si>
  <si>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</si>
  <si>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</si>
  <si>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</si>
  <si>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</si>
  <si>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</si>
  <si>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</si>
  <si>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</si>
  <si>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</si>
  <si>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</si>
  <si>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</si>
  <si>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</si>
  <si>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</si>
  <si>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</si>
  <si>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</si>
  <si>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</si>
  <si>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</si>
  <si>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</si>
  <si>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</si>
  <si>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</si>
  <si>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</si>
  <si>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</si>
  <si>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</si>
  <si>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</si>
  <si>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</si>
  <si>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</si>
  <si>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</si>
  <si>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</si>
  <si>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</si>
  <si>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</si>
  <si>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</si>
  <si>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</si>
  <si>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</si>
  <si>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</si>
  <si>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</si>
  <si>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</si>
  <si>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</si>
  <si>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</si>
  <si>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</si>
  <si>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</si>
  <si>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</si>
  <si>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</si>
  <si>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</si>
  <si>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</si>
  <si>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</si>
  <si>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</si>
  <si>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</si>
  <si>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</si>
  <si>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</si>
  <si>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</si>
  <si>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</si>
  <si>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</si>
  <si>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</si>
  <si>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</si>
  <si>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</si>
  <si>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</si>
  <si>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</si>
  <si>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</si>
  <si>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</si>
  <si>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</si>
  <si>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</si>
  <si>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</si>
  <si>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</si>
  <si>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</si>
  <si>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</si>
  <si>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</si>
  <si>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</si>
  <si>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</si>
  <si>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</si>
  <si>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</si>
  <si>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</si>
  <si>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</si>
  <si>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</si>
  <si>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</si>
  <si>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</si>
  <si>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</si>
  <si>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</si>
  <si>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</si>
  <si>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</si>
  <si>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</si>
  <si>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</si>
  <si>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</si>
  <si>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</si>
  <si>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</si>
  <si>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</si>
  <si>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</si>
  <si>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</si>
  <si>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</si>
  <si>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</si>
  <si>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</si>
  <si>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</si>
  <si>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</si>
  <si>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</si>
  <si>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</si>
  <si>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</si>
  <si>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</si>
  <si>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</si>
  <si>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</si>
  <si>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</si>
  <si>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</si>
  <si>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</si>
  <si>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</si>
  <si>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</si>
  <si>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</si>
  <si>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</si>
  <si>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</si>
  <si>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</si>
  <si>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</si>
  <si>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</si>
  <si>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</si>
  <si>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</si>
  <si>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</si>
  <si>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</si>
  <si>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</si>
  <si>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</si>
  <si>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</si>
  <si>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</si>
  <si>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</si>
  <si>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</si>
  <si>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</si>
  <si>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</si>
  <si>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</si>
  <si>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</si>
  <si>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</si>
  <si>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</si>
  <si>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</si>
  <si>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</si>
  <si>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</si>
  <si>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</si>
  <si>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</si>
  <si>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</si>
  <si>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</si>
  <si>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</si>
  <si>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</si>
  <si>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</si>
  <si>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</si>
  <si>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</si>
  <si>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</si>
  <si>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</si>
  <si>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</si>
  <si>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</si>
  <si>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</si>
  <si>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</si>
  <si>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</si>
  <si>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</si>
  <si>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</si>
  <si>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</si>
  <si>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</si>
  <si>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</si>
  <si>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</si>
  <si>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</si>
  <si>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</si>
  <si>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</si>
  <si>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</si>
  <si>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</si>
  <si>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</si>
  <si>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</si>
  <si>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</si>
  <si>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</si>
  <si>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</si>
  <si>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</si>
  <si>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</si>
  <si>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</si>
  <si>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</si>
  <si>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</si>
  <si>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</si>
  <si>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</si>
  <si>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</si>
  <si>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</si>
  <si>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</si>
  <si>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</si>
  <si>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</si>
  <si>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</si>
  <si>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</si>
  <si>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</si>
  <si>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</si>
  <si>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</si>
  <si>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</si>
  <si>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</si>
  <si>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</si>
  <si>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</si>
  <si>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</si>
  <si>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</si>
  <si>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</si>
  <si>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</si>
  <si>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</si>
  <si>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</si>
  <si>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</si>
  <si>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</si>
  <si>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</si>
  <si>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</si>
  <si>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</si>
  <si>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</si>
  <si>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</si>
  <si>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</si>
  <si>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</si>
  <si>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</si>
  <si>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</si>
  <si>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</si>
  <si>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</si>
  <si>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</si>
  <si>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</si>
  <si>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</si>
  <si>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</si>
  <si>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</si>
  <si>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</si>
  <si>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</si>
  <si>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</si>
  <si>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</si>
  <si>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</si>
  <si>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</si>
  <si>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</si>
  <si>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</si>
  <si>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</si>
  <si>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</si>
  <si>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</si>
  <si>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</si>
  <si>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</si>
  <si>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</si>
  <si>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</si>
  <si>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</si>
  <si>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</si>
  <si>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</si>
  <si>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</si>
  <si>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</si>
  <si>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</si>
  <si>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</si>
  <si>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</si>
  <si>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</si>
  <si>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</si>
  <si>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</si>
  <si>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</si>
  <si>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</si>
  <si>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</si>
  <si>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</si>
  <si>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</si>
  <si>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</si>
  <si>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</si>
  <si>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</si>
  <si>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</si>
  <si>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</si>
  <si>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</si>
  <si>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</si>
  <si>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</si>
  <si>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</si>
  <si>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</si>
  <si>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</si>
  <si>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</si>
  <si>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</si>
  <si>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</si>
  <si>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</si>
  <si>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</si>
  <si>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</si>
  <si>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</si>
  <si>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</si>
  <si>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</si>
  <si>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</si>
  <si>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</si>
  <si>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</si>
  <si>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</si>
  <si>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</si>
  <si>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</si>
  <si>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</si>
  <si>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</si>
  <si>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</si>
  <si>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</si>
  <si>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</si>
  <si>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</si>
  <si>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</si>
  <si>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</si>
  <si>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</si>
  <si>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</si>
  <si>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</si>
  <si>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</si>
  <si>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</si>
  <si>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</si>
  <si>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</si>
  <si>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</si>
  <si>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</si>
  <si>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</si>
  <si>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</si>
  <si>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</si>
  <si>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</si>
  <si>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</si>
  <si>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</si>
  <si>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</si>
  <si>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</si>
  <si>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</si>
  <si>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</si>
  <si>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</si>
  <si>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</si>
  <si>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</si>
  <si>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</si>
  <si>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</si>
  <si>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</si>
  <si>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</si>
  <si>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</si>
  <si>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</si>
  <si>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</si>
  <si>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</si>
  <si>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</si>
  <si>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</si>
  <si>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</si>
  <si>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</si>
  <si>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</si>
  <si>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</si>
  <si>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</si>
  <si>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</si>
  <si>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</si>
  <si>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</si>
  <si>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</si>
  <si>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</si>
  <si>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</si>
  <si>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</si>
  <si>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</si>
  <si>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</si>
  <si>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</si>
  <si>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</si>
  <si>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</si>
  <si>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</si>
  <si>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</si>
  <si>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</si>
  <si>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</si>
  <si>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</si>
  <si>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</si>
  <si>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</si>
  <si>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</si>
  <si>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</si>
  <si>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</si>
  <si>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</si>
  <si>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</si>
  <si>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</si>
  <si>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</si>
  <si>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</si>
  <si>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</si>
  <si>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</si>
  <si>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</si>
  <si>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</si>
  <si>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</si>
  <si>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</si>
  <si>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</si>
  <si>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</si>
  <si>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</si>
  <si>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</si>
  <si>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</si>
  <si>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</si>
  <si>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</si>
  <si>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</si>
  <si>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</si>
  <si>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</si>
  <si>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</si>
  <si>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</si>
  <si>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</si>
  <si>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</si>
  <si>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</si>
  <si>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</si>
  <si>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</si>
  <si>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</si>
  <si>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</si>
  <si>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</si>
  <si>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</si>
  <si>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</si>
  <si>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</si>
  <si>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</si>
  <si>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</si>
  <si>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</si>
  <si>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</si>
  <si>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</si>
  <si>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</si>
  <si>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</si>
  <si>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</si>
  <si>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</si>
  <si>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</si>
  <si>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</si>
  <si>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</si>
  <si>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</si>
  <si>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</si>
  <si>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</si>
  <si>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</si>
  <si>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</si>
  <si>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</si>
  <si>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</si>
  <si>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</si>
  <si>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</si>
  <si>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</si>
  <si>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</si>
  <si>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</si>
  <si>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</si>
  <si>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</si>
  <si>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</si>
  <si>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</si>
  <si>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</si>
  <si>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</si>
  <si>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</si>
  <si>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</si>
  <si>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</si>
  <si>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</si>
  <si>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</si>
  <si>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</si>
  <si>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</si>
  <si>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</si>
  <si>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</si>
  <si>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</si>
  <si>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</si>
  <si>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</si>
  <si>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</si>
  <si>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</si>
  <si>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</si>
  <si>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</si>
  <si>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</si>
  <si>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</si>
  <si>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</si>
  <si>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</si>
  <si>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</si>
  <si>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</si>
  <si>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</si>
  <si>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</si>
  <si>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</si>
  <si>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</si>
  <si>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</si>
  <si>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</si>
  <si>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</si>
  <si>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</si>
  <si>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</si>
  <si>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</si>
  <si>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</si>
  <si>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</si>
  <si>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</si>
  <si>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</si>
  <si>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</si>
  <si>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</si>
  <si>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</si>
  <si>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</si>
  <si>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</si>
  <si>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</si>
  <si>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</si>
  <si>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</si>
  <si>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</si>
  <si>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</si>
  <si>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</si>
  <si>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</si>
  <si>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</si>
  <si>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</si>
  <si>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</si>
  <si>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</si>
  <si>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</si>
  <si>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</si>
  <si>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</si>
  <si>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</si>
  <si>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</si>
  <si>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</si>
  <si>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</si>
  <si>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</si>
  <si>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</si>
  <si>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</si>
  <si>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</si>
  <si>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</si>
  <si>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</si>
  <si>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</si>
  <si>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</si>
  <si>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</si>
  <si>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</si>
  <si>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</si>
  <si>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</si>
  <si>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</si>
  <si>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</si>
  <si>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</si>
  <si>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</si>
  <si>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</si>
  <si>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</si>
  <si>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</si>
  <si>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</si>
  <si>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</si>
  <si>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</si>
  <si>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</si>
  <si>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</si>
  <si>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</si>
  <si>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</si>
  <si>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</si>
  <si>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</si>
  <si>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</si>
  <si>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</si>
  <si>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</si>
  <si>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</si>
  <si>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</si>
  <si>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</si>
  <si>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</si>
  <si>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</si>
  <si>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</si>
  <si>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</si>
  <si>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</si>
  <si>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</si>
  <si>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</si>
  <si>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</si>
  <si>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</si>
  <si>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</si>
  <si>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</si>
  <si>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</si>
  <si>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</si>
  <si>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</si>
  <si>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</si>
  <si>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</si>
  <si>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</si>
  <si>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</si>
  <si>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</si>
  <si>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</si>
  <si>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</si>
  <si>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</si>
  <si>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</si>
  <si>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</si>
  <si>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</si>
  <si>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</si>
  <si>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</si>
  <si>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</si>
  <si>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</si>
  <si>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</si>
  <si>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</si>
  <si>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</si>
  <si>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</si>
  <si>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</si>
  <si>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</si>
  <si>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</si>
  <si>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</si>
  <si>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</si>
  <si>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</si>
  <si>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</si>
  <si>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</si>
  <si>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</si>
  <si>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</si>
  <si>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</si>
  <si>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</si>
  <si>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</si>
  <si>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</si>
  <si>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</si>
  <si>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</si>
  <si>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</si>
  <si>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</si>
  <si>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</si>
  <si>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</si>
  <si>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</si>
  <si>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</si>
  <si>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</si>
  <si>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</si>
  <si>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</si>
  <si>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</si>
  <si>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</si>
  <si>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</si>
  <si>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</si>
  <si>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</si>
  <si>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</si>
  <si>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</si>
  <si>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</si>
  <si>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</si>
  <si>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</si>
  <si>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</si>
  <si>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</si>
  <si>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</si>
  <si>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</si>
  <si>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</si>
  <si>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</si>
  <si>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</si>
  <si>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</si>
  <si>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</si>
  <si>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</si>
  <si>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</si>
  <si>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</si>
  <si>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</si>
  <si>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</si>
  <si>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</si>
  <si>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</si>
  <si>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</si>
  <si>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</si>
  <si>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</si>
  <si>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</si>
  <si>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</si>
  <si>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</si>
  <si>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</si>
  <si>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</si>
  <si>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</si>
  <si>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</si>
  <si>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</si>
  <si>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</si>
  <si>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</si>
  <si>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</si>
  <si>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</si>
  <si>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</si>
  <si>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</si>
  <si>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</si>
  <si>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</si>
  <si>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</si>
  <si>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</si>
  <si>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</si>
  <si>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</si>
  <si>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</si>
  <si>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</si>
  <si>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</si>
  <si>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</si>
  <si>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</si>
  <si>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</si>
  <si>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</si>
  <si>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</si>
  <si>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</si>
  <si>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</si>
  <si>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</si>
  <si>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</si>
  <si>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</si>
  <si>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</si>
  <si>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</si>
  <si>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</si>
  <si>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</si>
  <si>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</si>
  <si>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</si>
  <si>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</si>
  <si>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</si>
  <si>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</si>
  <si>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</si>
  <si>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</si>
  <si>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</si>
  <si>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</si>
  <si>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</si>
  <si>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</si>
  <si>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</si>
  <si>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</si>
  <si>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</si>
  <si>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</si>
  <si>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</si>
  <si>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</si>
  <si>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</si>
  <si>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</si>
  <si>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</si>
  <si>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</si>
  <si>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</si>
  <si>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</si>
  <si>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</si>
  <si>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</si>
  <si>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</si>
  <si>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</si>
  <si>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</si>
  <si>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</si>
  <si>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</si>
  <si>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</si>
  <si>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</si>
  <si>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</si>
  <si>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</si>
  <si>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</si>
  <si>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</si>
  <si>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</si>
  <si>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</si>
  <si>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</si>
  <si>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</si>
  <si>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</si>
  <si>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</si>
  <si>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</si>
  <si>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</si>
  <si>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</si>
  <si>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</si>
  <si>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</si>
  <si>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</si>
  <si>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</si>
  <si>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</si>
  <si>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</si>
  <si>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</si>
  <si>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</si>
  <si>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</si>
  <si>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</si>
  <si>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</si>
  <si>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</si>
  <si>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</si>
  <si>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</si>
  <si>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</si>
  <si>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</si>
  <si>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</si>
  <si>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</si>
  <si>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</si>
  <si>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</si>
  <si>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</si>
  <si>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</si>
  <si>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</si>
  <si>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</si>
  <si>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</si>
  <si>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</si>
  <si>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</si>
  <si>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</si>
  <si>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</si>
  <si>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</si>
  <si>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</si>
  <si>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</si>
  <si>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</si>
  <si>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</si>
  <si>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</si>
  <si>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</si>
  <si>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</si>
  <si>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</si>
  <si>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</si>
  <si>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</si>
  <si>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</si>
  <si>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</si>
  <si>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</si>
  <si>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</si>
  <si>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</si>
  <si>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</si>
  <si>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</si>
  <si>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</si>
  <si>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</si>
  <si>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</si>
  <si>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</si>
  <si>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</si>
  <si>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</si>
  <si>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</si>
  <si>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</si>
  <si>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</si>
  <si>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</si>
  <si>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</si>
  <si>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</si>
  <si>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</si>
  <si>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</si>
  <si>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</si>
  <si>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</si>
  <si>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</si>
  <si>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</si>
  <si>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</si>
  <si>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</si>
  <si>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</si>
  <si>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</si>
  <si>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</si>
  <si>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</si>
  <si>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</si>
  <si>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</si>
  <si>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</si>
  <si>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</si>
  <si>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</si>
  <si>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</si>
  <si>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</si>
  <si>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</si>
  <si>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</si>
  <si>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</si>
  <si>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</si>
  <si>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</si>
  <si>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</si>
  <si>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</si>
  <si>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</si>
  <si>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</si>
  <si>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</si>
  <si>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</si>
  <si>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</si>
  <si>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</si>
  <si>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</si>
  <si>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</si>
  <si>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</si>
  <si>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</si>
  <si>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</si>
  <si>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</si>
  <si>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</si>
  <si>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</si>
  <si>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</si>
  <si>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</si>
  <si>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</si>
  <si>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</si>
  <si>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</si>
  <si>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</si>
  <si>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</si>
  <si>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</si>
  <si>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</si>
  <si>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</si>
  <si>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</si>
  <si>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</si>
  <si>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</si>
  <si>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</si>
  <si>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</si>
  <si>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</si>
  <si>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</si>
  <si>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</si>
  <si>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</si>
  <si>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</si>
  <si>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</si>
  <si>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</si>
  <si>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</si>
  <si>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</si>
  <si>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</si>
  <si>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</si>
  <si>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</si>
  <si>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</si>
  <si>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</si>
  <si>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</si>
  <si>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</si>
  <si>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</si>
  <si>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</si>
  <si>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</si>
  <si>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</si>
  <si>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</si>
  <si>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</si>
  <si>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</si>
  <si>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</si>
  <si>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</si>
  <si>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</si>
  <si>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</si>
  <si>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</si>
  <si>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</si>
  <si>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</si>
  <si>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</si>
  <si>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</si>
  <si>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</si>
  <si>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</si>
  <si>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</si>
  <si>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</si>
  <si>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</si>
  <si>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</si>
  <si>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</si>
  <si>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</si>
  <si>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</si>
  <si>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</si>
  <si>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</si>
  <si>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</si>
  <si>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</si>
  <si>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</si>
  <si>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</si>
  <si>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</si>
  <si>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</si>
  <si>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</si>
  <si>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</si>
  <si>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</si>
  <si>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</si>
  <si>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</si>
  <si>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</si>
  <si>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</si>
  <si>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</si>
  <si>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</si>
  <si>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</si>
  <si>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</si>
  <si>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</si>
  <si>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</si>
  <si>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</si>
  <si>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</si>
  <si>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</si>
  <si>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</si>
  <si>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</si>
  <si>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</si>
  <si>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</si>
  <si>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</si>
  <si>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</si>
  <si>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</si>
  <si>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</si>
  <si>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</si>
  <si>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</si>
  <si>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</si>
  <si>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</si>
  <si>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</si>
  <si>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</si>
  <si>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</si>
  <si>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</si>
  <si>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</si>
  <si>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</si>
  <si>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</si>
  <si>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</si>
  <si>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</si>
  <si>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</si>
  <si>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</si>
  <si>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</si>
  <si>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</si>
  <si>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</si>
  <si>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</si>
  <si>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</si>
  <si>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</si>
  <si>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</si>
  <si>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</si>
  <si>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</si>
  <si>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</si>
  <si>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</si>
  <si>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</si>
  <si>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</si>
  <si>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</si>
  <si>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</si>
  <si>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</si>
  <si>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</si>
  <si>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</si>
  <si>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</si>
  <si>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</si>
  <si>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</si>
  <si>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</si>
  <si>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</si>
  <si>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</si>
  <si>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</si>
  <si>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</si>
  <si>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</si>
  <si>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</si>
  <si>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</si>
  <si>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</si>
  <si>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</si>
  <si>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</si>
  <si>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</si>
  <si>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</si>
  <si>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</si>
  <si>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</si>
  <si>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</si>
  <si>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</si>
  <si>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</si>
  <si>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</si>
  <si>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</si>
  <si>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</si>
  <si>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</si>
  <si>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</si>
  <si>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</si>
  <si>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</si>
  <si>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</si>
  <si>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</si>
  <si>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</si>
  <si>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</si>
  <si>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</si>
  <si>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</si>
  <si>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</si>
  <si>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</si>
  <si>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</si>
  <si>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</si>
  <si>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</si>
  <si>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</si>
  <si>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</si>
  <si>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</si>
  <si>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</si>
  <si>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</si>
  <si>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</si>
  <si>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</si>
  <si>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</si>
  <si>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</si>
  <si>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</si>
  <si>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</si>
  <si>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</si>
  <si>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</si>
  <si>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</si>
  <si>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</si>
  <si>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</si>
  <si>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</si>
  <si>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</si>
  <si>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</si>
  <si>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</si>
  <si>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</si>
  <si>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</si>
  <si>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</si>
  <si>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</si>
  <si>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</si>
  <si>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</si>
  <si>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</si>
  <si>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</si>
  <si>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</si>
  <si>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</si>
  <si>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</si>
  <si>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</si>
  <si>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</si>
  <si>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</si>
  <si>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</si>
  <si>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</si>
  <si>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</si>
  <si>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</si>
  <si>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</si>
  <si>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</si>
  <si>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</si>
  <si>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</si>
  <si>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</si>
  <si>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</si>
  <si>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</si>
  <si>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</si>
  <si>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</si>
  <si>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</si>
  <si>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</si>
  <si>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</si>
  <si>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</si>
  <si>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</si>
  <si>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</si>
  <si>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</si>
  <si>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</si>
  <si>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</si>
  <si>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</si>
  <si>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</si>
  <si>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</si>
  <si>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</si>
  <si>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</si>
  <si>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</si>
  <si>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</si>
  <si>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</si>
  <si>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</si>
  <si>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</si>
  <si>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</si>
  <si>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</si>
  <si>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</si>
  <si>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</si>
  <si>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</si>
  <si>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</si>
  <si>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</si>
  <si>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</si>
  <si>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</si>
  <si>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</si>
  <si>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</si>
  <si>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</si>
  <si>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</si>
  <si>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</si>
  <si>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</si>
  <si>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</si>
  <si>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</si>
  <si>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</si>
  <si>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</si>
  <si>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</si>
  <si>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</si>
  <si>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</si>
  <si>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</si>
  <si>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</si>
  <si>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</si>
  <si>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</si>
  <si>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</si>
  <si>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</si>
  <si>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</si>
  <si>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</si>
  <si>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</si>
  <si>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</si>
  <si>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</si>
  <si>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</si>
  <si>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</si>
  <si>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</si>
  <si>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</si>
  <si>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</si>
  <si>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</si>
  <si>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</si>
  <si>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</si>
  <si>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</si>
  <si>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</si>
  <si>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</si>
  <si>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</si>
  <si>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</si>
  <si>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</si>
  <si>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</si>
  <si>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</si>
  <si>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</si>
  <si>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</si>
  <si>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</si>
  <si>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</si>
  <si>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</si>
  <si>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</si>
  <si>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</si>
  <si>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</si>
  <si>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</si>
  <si>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</si>
  <si>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</si>
  <si>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</si>
  <si>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</si>
  <si>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</si>
  <si>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</si>
  <si>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</si>
  <si>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</si>
  <si>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</si>
  <si>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</si>
  <si>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</si>
  <si>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</si>
  <si>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</si>
  <si>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</si>
  <si>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</si>
  <si>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</si>
  <si>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</si>
  <si>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</si>
  <si>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</si>
  <si>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</si>
  <si>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</si>
  <si>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</si>
  <si>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</si>
  <si>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</si>
  <si>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</si>
  <si>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</si>
  <si>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</si>
  <si>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</si>
  <si>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</si>
  <si>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</si>
  <si>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</si>
  <si>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</si>
  <si>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</si>
  <si>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</si>
  <si>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</si>
  <si>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</si>
  <si>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</si>
  <si>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</si>
  <si>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</si>
  <si>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</si>
  <si>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</si>
  <si>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</si>
  <si>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</si>
  <si>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</si>
  <si>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</si>
  <si>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</si>
  <si>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</si>
  <si>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</si>
  <si>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</si>
  <si>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</si>
  <si>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</si>
  <si>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</si>
  <si>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</si>
  <si>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</si>
  <si>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</si>
  <si>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</si>
  <si>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</si>
  <si>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</si>
  <si>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</si>
  <si>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</si>
  <si>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</si>
  <si>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</si>
  <si>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</si>
  <si>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</si>
  <si>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</si>
  <si>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</si>
  <si>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</si>
  <si>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</si>
  <si>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</si>
  <si>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</si>
  <si>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</si>
  <si>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</si>
  <si>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</si>
  <si>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</si>
  <si>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</si>
  <si>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</si>
  <si>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</si>
  <si>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</si>
  <si>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</si>
  <si>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</si>
  <si>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</si>
  <si>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</si>
  <si>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</si>
  <si>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</si>
  <si>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</si>
  <si>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</si>
  <si>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</si>
  <si>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</si>
  <si>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</si>
  <si>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</si>
  <si>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</si>
  <si>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</si>
  <si>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</si>
  <si>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</si>
  <si>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</si>
  <si>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</si>
  <si>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</si>
  <si>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</si>
  <si>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</si>
  <si>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</si>
  <si>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</si>
  <si>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</si>
  <si>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</si>
  <si>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</si>
  <si>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</si>
  <si>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</si>
  <si>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</si>
  <si>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</si>
  <si>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</si>
  <si>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</si>
  <si>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</si>
  <si>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</si>
  <si>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</si>
  <si>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</si>
  <si>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</si>
  <si>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</si>
  <si>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</si>
  <si>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</si>
  <si>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</si>
  <si>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</si>
  <si>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</si>
  <si>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</si>
  <si>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</si>
  <si>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</si>
  <si>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</si>
  <si>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</si>
  <si>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</si>
  <si>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</si>
  <si>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</si>
  <si>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</si>
  <si>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</si>
  <si>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</si>
  <si>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</si>
  <si>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</si>
  <si>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</si>
  <si>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</si>
  <si>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</si>
  <si>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</si>
  <si>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</si>
  <si>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</si>
  <si>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</si>
  <si>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</si>
  <si>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</si>
  <si>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</si>
  <si>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</si>
  <si>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</si>
  <si>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</si>
  <si>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</si>
  <si>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</si>
  <si>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</si>
  <si>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</si>
  <si>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</si>
  <si>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</si>
  <si>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</si>
  <si>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</si>
  <si>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</si>
  <si>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</si>
  <si>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</si>
  <si>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</si>
  <si>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</si>
  <si>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</si>
  <si>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</si>
  <si>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</si>
  <si>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</si>
  <si>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</si>
  <si>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</si>
  <si>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</si>
  <si>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</si>
  <si>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</si>
  <si>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</si>
  <si>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</si>
  <si>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</si>
  <si>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</si>
  <si>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</si>
  <si>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</si>
  <si>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</si>
  <si>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</si>
  <si>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</si>
  <si>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</si>
  <si>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</si>
  <si>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</si>
  <si>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</si>
  <si>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</si>
  <si>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</si>
  <si>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</si>
  <si>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</si>
  <si>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</si>
  <si>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</si>
  <si>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</si>
  <si>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</si>
  <si>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</si>
  <si>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</si>
  <si>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</si>
  <si>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</si>
  <si>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</si>
  <si>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</si>
  <si>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</si>
  <si>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</si>
  <si>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</si>
  <si>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</si>
  <si>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</si>
  <si>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</si>
  <si>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</si>
  <si>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</si>
  <si>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</si>
  <si>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</si>
  <si>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</si>
  <si>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</si>
  <si>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</si>
  <si>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</si>
  <si>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</si>
  <si>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</si>
  <si>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</si>
  <si>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</si>
  <si>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</si>
  <si>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</si>
  <si>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</si>
  <si>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</si>
  <si>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</si>
  <si>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</si>
  <si>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</si>
  <si>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</si>
  <si>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</si>
  <si>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</si>
  <si>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</si>
  <si>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</si>
  <si>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</si>
  <si>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</si>
  <si>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</si>
  <si>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</si>
  <si>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</si>
  <si>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</si>
  <si>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</si>
  <si>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</si>
  <si>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</si>
  <si>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</si>
  <si>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</si>
  <si>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</si>
  <si>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</si>
  <si>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</si>
  <si>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</si>
  <si>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</si>
  <si>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</si>
  <si>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</si>
  <si>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</si>
  <si>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</si>
  <si>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</si>
  <si>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</si>
  <si>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</si>
  <si>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</si>
  <si>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</si>
  <si>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</si>
  <si>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</si>
  <si>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</si>
  <si>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</si>
  <si>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</si>
  <si>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</si>
  <si>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</si>
  <si>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</si>
  <si>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</si>
  <si>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</si>
  <si>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</si>
  <si>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</si>
  <si>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</si>
  <si>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</si>
  <si>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</si>
  <si>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</si>
  <si>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</si>
  <si>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</si>
  <si>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</si>
  <si>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</si>
  <si>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</si>
  <si>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</si>
  <si>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</si>
  <si>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</si>
  <si>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</si>
  <si>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</si>
  <si>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</si>
  <si>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</si>
  <si>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</si>
  <si>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</si>
  <si>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</si>
  <si>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</si>
  <si>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</si>
  <si>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</si>
  <si>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</si>
  <si>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</si>
  <si>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</si>
  <si>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</si>
  <si>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</si>
  <si>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</si>
  <si>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</si>
  <si>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</si>
  <si>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</si>
  <si>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</si>
  <si>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</si>
  <si>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</si>
  <si>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</si>
  <si>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</si>
  <si>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</si>
  <si>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</si>
  <si>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</si>
  <si>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</si>
  <si>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</si>
  <si>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</si>
  <si>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</si>
  <si>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</si>
  <si>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</si>
  <si>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</si>
  <si>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</si>
  <si>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</si>
  <si>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</si>
  <si>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</si>
  <si>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</si>
  <si>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</si>
  <si>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</si>
  <si>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</si>
  <si>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</si>
  <si>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</si>
  <si>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</si>
  <si>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</si>
  <si>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</si>
  <si>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</si>
  <si>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</si>
  <si>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</si>
  <si>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</si>
  <si>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</si>
  <si>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</si>
  <si>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</si>
  <si>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</si>
  <si>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</si>
  <si>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</si>
  <si>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</si>
  <si>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</si>
  <si>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</si>
  <si>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</si>
  <si>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</si>
  <si>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</si>
  <si>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</si>
  <si>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</si>
  <si>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</si>
  <si>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</si>
  <si>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</si>
  <si>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</si>
  <si>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</si>
  <si>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</si>
  <si>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</si>
  <si>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</si>
  <si>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</si>
  <si>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</si>
  <si>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</si>
  <si>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</si>
  <si>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</si>
  <si>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</si>
  <si>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</si>
  <si>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</si>
  <si>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</si>
  <si>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</si>
  <si>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</si>
  <si>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</si>
  <si>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</si>
  <si>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</si>
  <si>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</si>
  <si>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</si>
  <si>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</si>
  <si>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</si>
  <si>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</si>
  <si>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</si>
  <si>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</si>
  <si>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</si>
  <si>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</si>
  <si>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</si>
  <si>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</si>
  <si>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</si>
  <si>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</si>
  <si>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</si>
  <si>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</si>
  <si>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</si>
  <si>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</si>
  <si>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</si>
  <si>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</si>
  <si>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</si>
  <si>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</si>
  <si>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</si>
  <si>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</si>
  <si>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</si>
  <si>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</si>
  <si>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</si>
  <si>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</si>
  <si>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</si>
  <si>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</si>
  <si>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</si>
  <si>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</si>
  <si>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</si>
  <si>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</si>
  <si>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</si>
  <si>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</si>
  <si>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</si>
  <si>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</si>
  <si>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</si>
  <si>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</si>
  <si>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</si>
  <si>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</si>
  <si>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</si>
  <si>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</si>
  <si>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</si>
  <si>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</si>
  <si>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</si>
  <si>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</si>
  <si>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</si>
  <si>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</si>
  <si>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</si>
  <si>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</si>
  <si>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</si>
  <si>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</si>
  <si>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</si>
  <si>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</si>
  <si>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</si>
  <si>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</si>
  <si>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</si>
  <si>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</si>
  <si>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</si>
  <si>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</si>
  <si>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</si>
  <si>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</si>
  <si>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</si>
  <si>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</si>
  <si>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</si>
  <si>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</si>
  <si>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</si>
  <si>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</si>
  <si>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</si>
  <si>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</si>
  <si>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</si>
  <si>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</si>
  <si>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</si>
  <si>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</si>
  <si>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</si>
  <si>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</si>
  <si>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</si>
  <si>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</si>
  <si>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</si>
  <si>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</si>
  <si>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</si>
  <si>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</si>
  <si>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</si>
  <si>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</si>
  <si>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</si>
  <si>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</si>
  <si>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</si>
  <si>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</si>
  <si>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</si>
  <si>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</si>
  <si>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</si>
  <si>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</si>
  <si>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</si>
  <si>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</si>
  <si>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</si>
  <si>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</si>
  <si>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</si>
  <si>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</si>
  <si>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</si>
  <si>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</si>
  <si>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</si>
  <si>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</si>
  <si>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</si>
  <si>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</si>
  <si>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</si>
  <si>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</si>
  <si>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</si>
  <si>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</si>
  <si>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</si>
  <si>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</si>
  <si>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</si>
  <si>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</si>
  <si>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</si>
  <si>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</si>
  <si>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</si>
  <si>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</si>
  <si>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</si>
  <si>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</si>
  <si>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</si>
  <si>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</si>
  <si>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</si>
  <si>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</si>
  <si>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</si>
  <si>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</si>
  <si>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</si>
  <si>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</si>
  <si>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</si>
  <si>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</si>
  <si>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</si>
  <si>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</si>
  <si>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</si>
  <si>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</si>
  <si>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</si>
  <si>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</si>
  <si>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</si>
  <si>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</si>
  <si>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</si>
  <si>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</si>
  <si>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</si>
  <si>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</si>
  <si>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</si>
  <si>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</si>
  <si>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</si>
  <si>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</si>
  <si>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</si>
  <si>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</si>
  <si>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</si>
  <si>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</si>
  <si>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</si>
  <si>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</si>
  <si>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</si>
  <si>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</si>
  <si>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</si>
  <si>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</si>
  <si>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</si>
  <si>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</si>
  <si>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</si>
  <si>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</si>
  <si>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</si>
  <si>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</si>
  <si>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</si>
  <si>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</si>
  <si>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</si>
  <si>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</si>
  <si>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</si>
  <si>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</si>
  <si>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</si>
  <si>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</si>
  <si>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</si>
  <si>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</si>
  <si>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</si>
  <si>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</si>
  <si>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</si>
  <si>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</si>
  <si>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</si>
  <si>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</si>
  <si>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</si>
  <si>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</si>
  <si>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</si>
  <si>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</si>
  <si>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</si>
  <si>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</si>
  <si>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</si>
  <si>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</si>
  <si>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</si>
  <si>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</si>
  <si>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</si>
  <si>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</si>
  <si>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</si>
  <si>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</si>
  <si>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</si>
  <si>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</si>
  <si>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</si>
  <si>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</si>
  <si>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</si>
  <si>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</si>
  <si>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</si>
  <si>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</si>
  <si>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</si>
  <si>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</si>
  <si>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</si>
  <si>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</si>
  <si>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</si>
  <si>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</si>
  <si>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</si>
  <si>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</si>
  <si>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</si>
  <si>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</si>
  <si>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</si>
  <si>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</si>
  <si>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</si>
  <si>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</si>
  <si>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</si>
  <si>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</si>
  <si>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</si>
  <si>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</si>
  <si>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</si>
  <si>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</si>
  <si>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</si>
  <si>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</si>
  <si>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</si>
  <si>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</si>
  <si>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</si>
  <si>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</si>
  <si>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</si>
  <si>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</si>
  <si>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</si>
  <si>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</si>
  <si>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</si>
  <si>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</si>
  <si>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</si>
  <si>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</si>
  <si>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</si>
  <si>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</si>
  <si>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</si>
  <si>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</si>
  <si>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</si>
  <si>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</si>
  <si>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</si>
  <si>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</si>
  <si>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</si>
  <si>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</si>
  <si>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</si>
  <si>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</si>
  <si>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</si>
  <si>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</si>
  <si>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</si>
  <si>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</si>
  <si>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</si>
  <si>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</si>
  <si>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</si>
  <si>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</si>
  <si>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</si>
  <si>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</si>
  <si>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</si>
  <si>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</si>
  <si>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</si>
  <si>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</si>
  <si>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</si>
  <si>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</si>
  <si>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</si>
  <si>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</si>
  <si>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</si>
  <si>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</si>
  <si>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</si>
  <si>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</si>
  <si>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</si>
  <si>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</si>
  <si>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</si>
  <si>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</si>
  <si>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</si>
  <si>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</si>
  <si>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</si>
  <si>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</si>
  <si>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</si>
  <si>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</si>
  <si>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</si>
  <si>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</si>
  <si>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</si>
  <si>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</si>
  <si>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</si>
  <si>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</si>
  <si>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</si>
  <si>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</si>
  <si>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</si>
  <si>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</si>
  <si>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</si>
  <si>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</si>
  <si>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</si>
  <si>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</si>
  <si>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</si>
  <si>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</si>
  <si>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</si>
  <si>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</si>
  <si>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</si>
  <si>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</si>
  <si>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</si>
  <si>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</si>
  <si>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</si>
  <si>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</si>
  <si>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</si>
  <si>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</si>
  <si>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</si>
  <si>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</si>
  <si>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</si>
  <si>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</si>
  <si>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</si>
  <si>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</si>
  <si>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</si>
  <si>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</si>
  <si>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</si>
  <si>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</si>
  <si>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</si>
  <si>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</si>
  <si>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</si>
  <si>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</si>
  <si>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</si>
  <si>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</si>
  <si>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</si>
  <si>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</si>
  <si>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</si>
  <si>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</si>
  <si>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</si>
  <si>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</si>
  <si>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</si>
  <si>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</si>
  <si>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</si>
  <si>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</si>
  <si>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</si>
  <si>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</si>
  <si>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</si>
  <si>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</si>
  <si>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</si>
  <si>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</si>
  <si>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</si>
  <si>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</si>
  <si>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</si>
  <si>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</si>
  <si>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</si>
  <si>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</si>
  <si>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</si>
  <si>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</si>
  <si>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</si>
  <si>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</si>
  <si>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</si>
  <si>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</si>
  <si>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</si>
  <si>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</si>
  <si>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</si>
  <si>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</si>
  <si>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</si>
  <si>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</si>
  <si>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</si>
  <si>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</si>
  <si>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</si>
  <si>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</si>
  <si>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</si>
  <si>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</si>
  <si>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</si>
  <si>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</si>
  <si>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</si>
  <si>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</si>
  <si>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</si>
  <si>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</si>
  <si>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</si>
  <si>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</si>
  <si>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</si>
  <si>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</si>
  <si>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</si>
  <si>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</si>
  <si>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</si>
  <si>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</si>
  <si>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</si>
  <si>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</si>
  <si>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</si>
  <si>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</si>
  <si>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</si>
  <si>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</si>
  <si>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</si>
  <si>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</si>
  <si>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</si>
  <si>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</si>
  <si>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</si>
  <si>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</si>
  <si>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</si>
  <si>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</si>
  <si>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</si>
  <si>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</si>
  <si>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</si>
  <si>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</si>
  <si>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</si>
  <si>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</si>
  <si>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</si>
  <si>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</si>
  <si>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</si>
  <si>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</si>
  <si>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</si>
  <si>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</si>
  <si>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</si>
  <si>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</si>
  <si>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</si>
  <si>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</si>
  <si>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</si>
  <si>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</si>
  <si>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</si>
  <si>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</si>
  <si>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</si>
  <si>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</si>
  <si>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</si>
  <si>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</si>
  <si>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</si>
  <si>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</si>
  <si>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</si>
  <si>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</si>
  <si>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</si>
  <si>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</si>
  <si>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</si>
  <si>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</si>
  <si>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</si>
  <si>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</si>
  <si>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</si>
  <si>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</si>
  <si>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</si>
  <si>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</si>
  <si>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</si>
  <si>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</si>
  <si>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</si>
  <si>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</si>
  <si>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</si>
  <si>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</si>
  <si>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</si>
  <si>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</si>
  <si>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</si>
  <si>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</si>
  <si>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</si>
  <si>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</si>
  <si>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</si>
  <si>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</si>
  <si>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</si>
  <si>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</si>
  <si>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</si>
  <si>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</si>
  <si>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</si>
  <si>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</si>
  <si>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</si>
  <si>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</si>
  <si>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</si>
  <si>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</si>
  <si>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</si>
  <si>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</si>
  <si>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</si>
  <si>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</si>
  <si>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</si>
  <si>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</si>
  <si>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</si>
  <si>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</si>
  <si>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</si>
  <si>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</si>
  <si>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</si>
  <si>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</si>
  <si>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</si>
  <si>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</si>
  <si>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</si>
  <si>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</si>
  <si>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</si>
  <si>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</si>
  <si>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</si>
  <si>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</si>
  <si>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</si>
  <si>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</si>
  <si>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</si>
  <si>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</si>
  <si>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</si>
  <si>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</si>
  <si>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</si>
  <si>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</si>
  <si>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</si>
  <si>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</si>
  <si>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</si>
  <si>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</si>
  <si>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</si>
  <si>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</si>
  <si>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</si>
  <si>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</si>
  <si>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</si>
  <si>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</si>
  <si>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</si>
  <si>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</si>
  <si>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</si>
  <si>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</si>
  <si>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</si>
  <si>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</si>
  <si>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</si>
  <si>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</si>
  <si>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</si>
  <si>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</si>
  <si>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</si>
  <si>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</si>
  <si>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</si>
  <si>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</si>
  <si>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</si>
  <si>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</si>
  <si>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</si>
  <si>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</si>
  <si>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</si>
  <si>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</si>
  <si>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</si>
  <si>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</si>
  <si>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</si>
  <si>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</si>
  <si>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</si>
  <si>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</si>
  <si>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</si>
  <si>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</si>
  <si>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</si>
  <si>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</si>
  <si>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</si>
  <si>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</si>
  <si>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</si>
  <si>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</si>
  <si>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</si>
  <si>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</si>
  <si>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</si>
  <si>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</si>
  <si>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</si>
  <si>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</si>
  <si>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</si>
  <si>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</si>
  <si>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</si>
  <si>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</si>
  <si>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</si>
  <si>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</si>
  <si>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</si>
  <si>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</si>
  <si>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</si>
  <si>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</si>
  <si>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</si>
  <si>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</si>
  <si>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</si>
  <si>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</si>
  <si>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</si>
  <si>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</si>
  <si>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</si>
  <si>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</si>
  <si>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</si>
  <si>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</si>
  <si>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</si>
  <si>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</si>
  <si>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</si>
  <si>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</si>
  <si>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</si>
  <si>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</si>
  <si>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</si>
  <si>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</si>
  <si>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</si>
  <si>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</si>
  <si>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</si>
  <si>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</si>
  <si>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</si>
  <si>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</si>
  <si>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</si>
  <si>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</si>
  <si>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</si>
  <si>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</si>
  <si>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</si>
  <si>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</si>
  <si>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</si>
  <si>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</si>
  <si>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</si>
  <si>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</si>
  <si>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</si>
  <si>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</si>
  <si>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</si>
  <si>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</si>
  <si>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</si>
  <si>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</si>
  <si>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</si>
  <si>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</si>
  <si>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</si>
  <si>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</si>
  <si>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</si>
  <si>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</si>
  <si>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</si>
  <si>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</si>
  <si>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</si>
  <si>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</si>
  <si>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</si>
  <si>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</si>
  <si>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</si>
  <si>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</si>
  <si>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</si>
  <si>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</si>
  <si>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</si>
  <si>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</si>
  <si>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</si>
  <si>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</si>
  <si>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</si>
  <si>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</si>
  <si>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</si>
  <si>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</si>
  <si>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</si>
  <si>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</si>
  <si>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</si>
  <si>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</si>
  <si>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</si>
  <si>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</si>
  <si>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</si>
  <si>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</si>
  <si>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</si>
  <si>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</si>
  <si>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</si>
  <si>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</si>
  <si>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</si>
  <si>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</si>
  <si>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</si>
  <si>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</si>
  <si>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</si>
  <si>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</si>
  <si>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</si>
  <si>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</si>
  <si>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</si>
  <si>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</si>
  <si>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</si>
  <si>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</si>
  <si>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</si>
  <si>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</si>
  <si>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</si>
  <si>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</si>
  <si>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</si>
  <si>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</si>
  <si>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</si>
  <si>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</si>
  <si>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</si>
  <si>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</si>
  <si>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</si>
  <si>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</si>
  <si>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</si>
  <si>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</si>
  <si>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</si>
  <si>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</si>
  <si>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</si>
  <si>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</si>
  <si>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</si>
  <si>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</si>
  <si>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</si>
  <si>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</si>
  <si>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</si>
  <si>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</si>
  <si>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</si>
  <si>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</si>
  <si>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</si>
  <si>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</si>
  <si>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</si>
  <si>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</si>
  <si>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</si>
  <si>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</si>
  <si>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</si>
  <si>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</si>
  <si>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</si>
  <si>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</si>
  <si>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</si>
  <si>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</si>
  <si>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</si>
  <si>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</si>
  <si>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</si>
  <si>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</si>
  <si>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</si>
  <si>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</si>
  <si>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</si>
  <si>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</si>
  <si>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</si>
  <si>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</si>
  <si>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</si>
  <si>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</si>
  <si>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</si>
  <si>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</si>
  <si>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</si>
  <si>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</si>
  <si>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</si>
  <si>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</si>
  <si>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</si>
  <si>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</si>
  <si>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</si>
  <si>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</si>
  <si>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</si>
  <si>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</si>
  <si>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</si>
  <si>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</si>
  <si>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</si>
  <si>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</si>
  <si>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</si>
  <si>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</si>
  <si>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</si>
  <si>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</si>
  <si>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</si>
  <si>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</si>
  <si>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</si>
  <si>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</si>
  <si>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</si>
  <si>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</si>
  <si>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</si>
  <si>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</si>
  <si>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</si>
  <si>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</si>
  <si>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</si>
  <si>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</si>
  <si>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</si>
  <si>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</si>
  <si>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</si>
  <si>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</si>
  <si>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</si>
  <si>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</si>
  <si>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</si>
  <si>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</si>
  <si>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</si>
  <si>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</si>
  <si>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</si>
  <si>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</si>
  <si>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</si>
  <si>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</si>
  <si>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</si>
  <si>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</si>
  <si>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</si>
  <si>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</si>
  <si>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</si>
  <si>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</si>
  <si>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</si>
  <si>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</si>
  <si>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</si>
  <si>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</si>
  <si>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</si>
  <si>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</si>
  <si>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</si>
  <si>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</si>
  <si>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</si>
  <si>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</si>
  <si>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</si>
  <si>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</si>
  <si>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</si>
  <si>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</si>
  <si>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</si>
  <si>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</si>
  <si>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</si>
  <si>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</si>
  <si>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</si>
  <si>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</si>
  <si>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</si>
  <si>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</si>
  <si>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</si>
  <si>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</si>
  <si>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</si>
  <si>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</si>
  <si>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</si>
  <si>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</si>
  <si>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</si>
  <si>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</si>
  <si>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</si>
  <si>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</si>
  <si>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</si>
  <si>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</si>
  <si>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</si>
  <si>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</si>
  <si>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</si>
  <si>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</si>
  <si>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</si>
  <si>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</si>
  <si>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</si>
  <si>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</si>
  <si>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</si>
  <si>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</si>
  <si>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</si>
  <si>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</si>
  <si>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</si>
  <si>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</si>
  <si>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</si>
  <si>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</si>
  <si>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</si>
  <si>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</si>
  <si>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</si>
  <si>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</si>
  <si>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</si>
  <si>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</si>
  <si>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</si>
  <si>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</si>
  <si>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</si>
  <si>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</si>
  <si>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</si>
  <si>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</si>
  <si>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</si>
  <si>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</si>
  <si>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</si>
  <si>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</si>
  <si>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</si>
  <si>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</si>
  <si>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</si>
  <si>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</si>
  <si>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</si>
  <si>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</si>
  <si>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</si>
  <si>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</si>
  <si>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</si>
  <si>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</si>
  <si>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</si>
  <si>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</si>
  <si>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</si>
  <si>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</si>
  <si>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</si>
  <si>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</si>
  <si>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</si>
  <si>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</si>
  <si>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</si>
  <si>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</si>
  <si>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</si>
  <si>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</si>
  <si>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</si>
  <si>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</si>
  <si>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</si>
  <si>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</si>
  <si>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</si>
  <si>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</si>
  <si>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</si>
  <si>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</si>
  <si>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</si>
  <si>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</si>
  <si>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</si>
  <si>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</si>
  <si>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</si>
  <si>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</si>
  <si>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</si>
  <si>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</si>
  <si>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</si>
  <si>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</si>
  <si>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</si>
  <si>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</si>
  <si>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</si>
  <si>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</si>
  <si>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</si>
  <si>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</si>
  <si>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</si>
  <si>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</si>
  <si>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</si>
  <si>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</si>
  <si>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</si>
  <si>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</si>
  <si>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</si>
  <si>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</si>
  <si>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</si>
  <si>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</si>
  <si>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</si>
  <si>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</si>
  <si>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</si>
  <si>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</si>
  <si>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</si>
  <si>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</si>
  <si>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</si>
  <si>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</si>
  <si>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</si>
  <si>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</si>
  <si>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</si>
  <si>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</si>
  <si>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</si>
  <si>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</si>
  <si>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</si>
  <si>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</si>
  <si>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</si>
  <si>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</si>
  <si>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</si>
  <si>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</si>
  <si>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</si>
  <si>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</si>
  <si>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</si>
  <si>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</si>
  <si>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</si>
  <si>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</si>
  <si>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</si>
  <si>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</si>
  <si>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</si>
  <si>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</si>
  <si>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</si>
  <si>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</si>
  <si>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</si>
  <si>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</si>
  <si>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</si>
  <si>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</si>
  <si>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</si>
  <si>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</si>
  <si>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</si>
  <si>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</si>
  <si>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</si>
  <si>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</si>
  <si>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</si>
  <si>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</si>
  <si>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</si>
  <si>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</si>
  <si>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</si>
  <si>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</si>
  <si>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</si>
  <si>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</si>
  <si>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</si>
  <si>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</si>
  <si>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</si>
  <si>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</si>
  <si>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</si>
  <si>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</si>
  <si>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</si>
  <si>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</si>
  <si>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</si>
  <si>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</si>
  <si>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</si>
  <si>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</si>
  <si>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</si>
  <si>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</si>
  <si>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</si>
  <si>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</si>
  <si>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</si>
  <si>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</si>
  <si>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</si>
  <si>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</si>
  <si>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</si>
  <si>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</si>
  <si>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</si>
  <si>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</si>
  <si>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</si>
  <si>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</si>
  <si>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</si>
  <si>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</si>
  <si>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</si>
  <si>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</si>
  <si>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</si>
  <si>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</si>
  <si>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</si>
  <si>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</si>
  <si>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</si>
  <si>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</si>
  <si>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</si>
  <si>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</si>
  <si>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</si>
  <si>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</si>
  <si>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</si>
  <si>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</si>
  <si>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</si>
  <si>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</si>
  <si>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</si>
  <si>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</si>
  <si>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</si>
  <si>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</si>
  <si>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</si>
  <si>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</si>
  <si>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</si>
  <si>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</si>
  <si>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</si>
  <si>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</si>
  <si>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</si>
  <si>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</si>
  <si>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</si>
  <si>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</si>
  <si>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</si>
  <si>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</si>
  <si>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</si>
  <si>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</si>
  <si>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</si>
  <si>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</si>
  <si>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</si>
  <si>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</si>
  <si>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</si>
  <si>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</si>
  <si>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</si>
  <si>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</si>
  <si>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</si>
  <si>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</si>
  <si>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</si>
  <si>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</si>
  <si>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</si>
  <si>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</si>
  <si>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</si>
  <si>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</si>
  <si>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</si>
  <si>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</si>
  <si>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</si>
  <si>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</si>
  <si>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</si>
  <si>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</si>
  <si>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</si>
  <si>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</si>
  <si>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</si>
  <si>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</si>
  <si>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</si>
  <si>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</si>
  <si>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</si>
  <si>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</si>
  <si>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</si>
  <si>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</si>
  <si>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</si>
  <si>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</si>
  <si>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</si>
  <si>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</si>
  <si>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</si>
  <si>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</si>
  <si>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</si>
  <si>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</si>
  <si>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</si>
  <si>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</si>
  <si>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</si>
  <si>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</si>
  <si>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</si>
  <si>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</si>
  <si>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</si>
  <si>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</si>
  <si>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</si>
  <si>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</si>
  <si>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</si>
  <si>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</si>
  <si>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</si>
  <si>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</si>
  <si>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</si>
  <si>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</si>
  <si>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</si>
  <si>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</si>
  <si>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</si>
  <si>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</si>
  <si>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</si>
  <si>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</si>
  <si>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</si>
  <si>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</si>
  <si>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</si>
  <si>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</si>
  <si>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</si>
  <si>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</si>
  <si>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</si>
  <si>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</si>
  <si>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</si>
  <si>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</si>
  <si>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</si>
  <si>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</si>
  <si>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</si>
  <si>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</si>
  <si>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</si>
  <si>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</si>
  <si>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</si>
  <si>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</si>
  <si>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</si>
  <si>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</si>
  <si>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</si>
  <si>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</si>
  <si>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</si>
  <si>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</si>
  <si>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</si>
  <si>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</si>
  <si>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</si>
  <si>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</si>
  <si>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</si>
  <si>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</si>
  <si>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</si>
  <si>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</si>
  <si>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</si>
  <si>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</si>
  <si>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</si>
  <si>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</si>
  <si>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</si>
  <si>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</si>
  <si>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</si>
  <si>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</si>
  <si>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</si>
  <si>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</si>
  <si>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</si>
  <si>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</si>
  <si>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</si>
  <si>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</si>
  <si>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</si>
  <si>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</si>
  <si>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</si>
  <si>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</si>
  <si>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</si>
  <si>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</si>
  <si>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</si>
  <si>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</si>
  <si>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</si>
  <si>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</si>
  <si>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</si>
  <si>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</si>
  <si>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</si>
  <si>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</si>
  <si>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</si>
  <si>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</si>
  <si>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</si>
  <si>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</si>
  <si>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</si>
  <si>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</si>
  <si>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</si>
  <si>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</si>
  <si>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</si>
  <si>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</si>
  <si>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</si>
  <si>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</si>
  <si>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</si>
  <si>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</si>
  <si>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</si>
  <si>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</si>
  <si>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</si>
  <si>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</si>
  <si>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</si>
  <si>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</si>
  <si>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</si>
  <si>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</si>
  <si>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</si>
  <si>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</si>
  <si>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</si>
  <si>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</si>
  <si>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</si>
  <si>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</si>
  <si>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</si>
  <si>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</si>
  <si>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</si>
  <si>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</si>
  <si>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</si>
  <si>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</si>
  <si>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</si>
  <si>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</si>
  <si>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</si>
  <si>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</si>
  <si>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</si>
  <si>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</si>
  <si>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</si>
  <si>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</si>
  <si>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</si>
  <si>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</si>
  <si>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</si>
  <si>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</si>
  <si>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</si>
  <si>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</si>
  <si>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</si>
  <si>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</si>
  <si>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</si>
  <si>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</si>
  <si>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</si>
  <si>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</si>
  <si>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</si>
  <si>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</si>
  <si>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</si>
  <si>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</si>
  <si>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</si>
  <si>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</si>
  <si>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</si>
  <si>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</si>
  <si>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</si>
  <si>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</si>
  <si>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</si>
  <si>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</si>
  <si>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</si>
  <si>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</si>
  <si>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</si>
  <si>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</si>
  <si>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</si>
  <si>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</si>
  <si>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</si>
  <si>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</si>
  <si>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</si>
  <si>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</si>
  <si>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</si>
  <si>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</si>
  <si>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</si>
  <si>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</si>
  <si>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</si>
  <si>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</si>
  <si>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</si>
  <si>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</si>
  <si>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</si>
  <si>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</si>
  <si>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</si>
  <si>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</si>
  <si>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</si>
  <si>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</si>
  <si>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</si>
  <si>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</si>
  <si>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</si>
  <si>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</si>
  <si>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</si>
  <si>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</si>
  <si>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</si>
  <si>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</si>
  <si>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</si>
  <si>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</si>
  <si>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</si>
  <si>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</si>
  <si>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</si>
  <si>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</si>
  <si>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</si>
  <si>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</si>
  <si>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</si>
  <si>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</si>
  <si>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</si>
  <si>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</si>
  <si>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</si>
  <si>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</si>
  <si>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</si>
  <si>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</si>
  <si>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</si>
  <si>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</si>
  <si>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</si>
  <si>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</si>
  <si>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</si>
  <si>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</si>
  <si>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</si>
  <si>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</si>
  <si>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</si>
  <si>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</si>
  <si>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</si>
  <si>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</si>
  <si>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</si>
  <si>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</si>
  <si>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</si>
  <si>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</si>
  <si>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</si>
  <si>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</si>
  <si>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</si>
  <si>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</si>
  <si>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</si>
  <si>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</si>
  <si>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</si>
  <si>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</si>
  <si>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</si>
  <si>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</si>
  <si>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</si>
  <si>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</si>
  <si>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</si>
  <si>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</si>
  <si>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</si>
  <si>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</si>
  <si>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</si>
  <si>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</si>
  <si>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</si>
  <si>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</si>
  <si>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</si>
  <si>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</si>
  <si>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</si>
  <si>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</si>
  <si>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</si>
  <si>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</si>
  <si>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</si>
  <si>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</si>
  <si>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</si>
  <si>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</si>
  <si>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</si>
  <si>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</si>
  <si>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</si>
  <si>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</si>
  <si>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</si>
  <si>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</si>
  <si>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</si>
  <si>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</si>
  <si>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</si>
  <si>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</si>
  <si>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</si>
  <si>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</si>
  <si>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</si>
  <si>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</si>
  <si>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</si>
  <si>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</si>
  <si>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</si>
  <si>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</si>
  <si>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</si>
  <si>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</si>
  <si>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</si>
  <si>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</si>
  <si>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</si>
  <si>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</si>
  <si>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</si>
  <si>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</si>
  <si>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</si>
  <si>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</si>
  <si>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</si>
  <si>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</si>
  <si>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</si>
  <si>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</si>
  <si>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</si>
  <si>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</si>
  <si>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</si>
  <si>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</si>
  <si>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</si>
  <si>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</si>
  <si>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</si>
  <si>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</si>
  <si>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</si>
  <si>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</si>
  <si>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</si>
  <si>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</si>
  <si>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</si>
  <si>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</si>
  <si>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</si>
  <si>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</si>
  <si>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</si>
  <si>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</si>
  <si>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</si>
  <si>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</si>
  <si>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</si>
  <si>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</si>
  <si>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</si>
  <si>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</si>
  <si>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</si>
  <si>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</si>
  <si>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</si>
  <si>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</si>
  <si>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</si>
  <si>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</si>
  <si>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</si>
  <si>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</si>
  <si>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</si>
  <si>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</si>
  <si>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</si>
  <si>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</si>
  <si>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</si>
  <si>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</si>
  <si>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</si>
  <si>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</si>
  <si>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</si>
  <si>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</si>
  <si>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</si>
  <si>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</si>
  <si>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</si>
  <si>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</si>
  <si>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</si>
  <si>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</si>
  <si>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</si>
  <si>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</si>
  <si>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</si>
  <si>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</si>
  <si>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</si>
  <si>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</si>
  <si>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</si>
  <si>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</si>
  <si>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</si>
  <si>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</si>
  <si>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</si>
  <si>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</si>
  <si>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</si>
  <si>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</si>
  <si>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</si>
  <si>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</si>
  <si>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</si>
  <si>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</si>
  <si>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</si>
  <si>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</si>
  <si>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</si>
  <si>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</si>
  <si>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</si>
  <si>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</si>
  <si>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</si>
  <si>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</si>
  <si>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</si>
  <si>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</si>
  <si>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</si>
  <si>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</si>
  <si>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</si>
  <si>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</si>
  <si>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</si>
  <si>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</si>
  <si>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</si>
  <si>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</si>
  <si>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</si>
  <si>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</si>
  <si>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</si>
  <si>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</si>
  <si>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</si>
  <si>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</si>
  <si>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</si>
  <si>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</si>
  <si>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</si>
  <si>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</si>
  <si>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</si>
  <si>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</si>
  <si>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</si>
  <si>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</si>
  <si>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</si>
  <si>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</si>
  <si>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</si>
  <si>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</si>
  <si>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</si>
  <si>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</si>
  <si>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</si>
  <si>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</si>
  <si>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</si>
  <si>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</si>
  <si>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</si>
  <si>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</si>
  <si>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</si>
  <si>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</si>
  <si>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</si>
  <si>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</si>
  <si>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</si>
  <si>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</si>
  <si>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</si>
  <si>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</si>
  <si>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</si>
  <si>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</si>
  <si>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</si>
  <si>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</si>
  <si>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</si>
  <si>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</si>
  <si>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</si>
  <si>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</si>
  <si>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</si>
  <si>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</si>
  <si>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</si>
  <si>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</si>
  <si>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</si>
  <si>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</si>
  <si>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</si>
  <si>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</si>
  <si>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</si>
  <si>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</si>
  <si>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</si>
  <si>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</si>
  <si>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</si>
  <si>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</si>
  <si>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</si>
  <si>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</si>
  <si>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</si>
  <si>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</si>
  <si>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</si>
  <si>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</si>
  <si>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</si>
  <si>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</si>
  <si>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</si>
  <si>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</si>
  <si>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</si>
  <si>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</si>
  <si>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</si>
  <si>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</si>
  <si>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</si>
  <si>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</si>
  <si>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</si>
  <si>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</si>
  <si>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</si>
  <si>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</si>
  <si>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</si>
  <si>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</si>
  <si>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</si>
  <si>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</si>
  <si>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</si>
  <si>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</si>
  <si>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</si>
  <si>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</si>
  <si>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</si>
  <si>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</si>
  <si>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</si>
  <si>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</si>
  <si>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</si>
  <si>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</si>
  <si>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</si>
  <si>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</si>
  <si>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</si>
  <si>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</si>
  <si>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</si>
  <si>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</si>
  <si>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</si>
  <si>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</si>
  <si>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</si>
  <si>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</si>
  <si>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</si>
  <si>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</si>
  <si>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</si>
  <si>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</si>
  <si>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</si>
  <si>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</si>
  <si>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</si>
  <si>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</si>
  <si>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</si>
  <si>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</si>
  <si>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</si>
  <si>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</si>
  <si>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</si>
  <si>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</si>
  <si>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</si>
  <si>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</si>
  <si>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</si>
  <si>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</si>
  <si>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</si>
  <si>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</si>
  <si>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</si>
  <si>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</si>
  <si>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</si>
  <si>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</si>
  <si>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</si>
  <si>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</si>
  <si>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</si>
  <si>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</si>
  <si>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</si>
  <si>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</si>
  <si>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</si>
  <si>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</si>
  <si>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</si>
  <si>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</si>
  <si>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</si>
  <si>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</si>
  <si>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</si>
  <si>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</si>
  <si>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</si>
  <si>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</si>
  <si>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</si>
  <si>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</si>
  <si>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</si>
  <si>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</si>
  <si>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</si>
  <si>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</si>
  <si>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</si>
  <si>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</si>
  <si>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</si>
  <si>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</si>
  <si>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</si>
  <si>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</si>
  <si>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</si>
  <si>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</si>
  <si>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</si>
  <si>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</si>
  <si>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</si>
  <si>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</si>
  <si>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</si>
  <si>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</si>
  <si>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</si>
  <si>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</si>
  <si>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</si>
  <si>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</si>
  <si>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</si>
  <si>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</si>
  <si>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</si>
  <si>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</si>
  <si>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</si>
  <si>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</si>
  <si>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</si>
  <si>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</si>
  <si>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</si>
  <si>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</si>
  <si>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</si>
  <si>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</si>
  <si>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</si>
  <si>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</si>
  <si>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</si>
  <si>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</si>
  <si>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</si>
  <si>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</si>
  <si>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</si>
  <si>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</si>
  <si>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</si>
  <si>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</si>
  <si>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</si>
  <si>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</si>
  <si>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</si>
  <si>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</si>
  <si>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</si>
  <si>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</si>
  <si>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</si>
  <si>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</si>
  <si>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</si>
  <si>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</si>
  <si>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</si>
  <si>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</si>
  <si>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</si>
  <si>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</si>
  <si>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</si>
  <si>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</si>
  <si>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</si>
  <si>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</si>
  <si>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</si>
  <si>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</si>
  <si>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</si>
  <si>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</si>
  <si>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</si>
  <si>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</si>
  <si>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</si>
  <si>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</si>
  <si>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</si>
  <si>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</si>
  <si>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</si>
  <si>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</si>
  <si>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</si>
  <si>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</si>
  <si>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</si>
  <si>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</si>
  <si>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</si>
  <si>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</si>
  <si>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</si>
  <si>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</si>
  <si>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</si>
  <si>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</si>
  <si>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</si>
  <si>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</si>
  <si>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</si>
  <si>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</si>
  <si>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</si>
  <si>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</si>
  <si>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</si>
  <si>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</si>
  <si>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</si>
  <si>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</si>
  <si>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</si>
  <si>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</si>
  <si>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</si>
  <si>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</si>
  <si>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</si>
  <si>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</si>
  <si>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</si>
  <si>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</si>
  <si>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</si>
  <si>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</si>
  <si>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</si>
  <si>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</si>
  <si>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</si>
  <si>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</si>
  <si>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</si>
  <si>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</si>
  <si>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</si>
  <si>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</si>
  <si>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</si>
  <si>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</si>
  <si>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</si>
  <si>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</si>
  <si>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</si>
  <si>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</si>
  <si>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</si>
  <si>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</si>
  <si>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</si>
  <si>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</si>
  <si>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</si>
  <si>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</si>
  <si>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</si>
  <si>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</si>
  <si>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</si>
  <si>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</si>
  <si>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</si>
  <si>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</si>
  <si>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</si>
  <si>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</si>
  <si>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</si>
  <si>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</si>
  <si>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</si>
  <si>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</si>
  <si>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</si>
  <si>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</si>
  <si>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</si>
  <si>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</si>
  <si>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</si>
  <si>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</si>
  <si>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</si>
  <si>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</si>
  <si>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</si>
  <si>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</si>
  <si>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</si>
  <si>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</si>
  <si>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</si>
  <si>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</si>
  <si>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</si>
  <si>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</si>
  <si>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</si>
  <si>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</si>
  <si>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</si>
  <si>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</si>
  <si>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</si>
  <si>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</si>
  <si>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</si>
  <si>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</si>
  <si>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</si>
  <si>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</si>
  <si>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</si>
  <si>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</si>
  <si>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</si>
  <si>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</si>
  <si>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</si>
  <si>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</si>
  <si>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</si>
  <si>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</si>
  <si>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</si>
  <si>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</si>
  <si>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</si>
  <si>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</si>
  <si>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</si>
  <si>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</si>
  <si>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</si>
  <si>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</si>
  <si>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</si>
  <si>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</si>
  <si>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</si>
  <si>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</si>
  <si>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</si>
  <si>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</si>
  <si>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</si>
  <si>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</si>
  <si>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</si>
  <si>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</si>
  <si>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</si>
  <si>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</si>
  <si>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</si>
  <si>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</si>
  <si>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</si>
  <si>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</si>
  <si>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</si>
  <si>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</si>
  <si>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</si>
  <si>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</si>
  <si>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</si>
  <si>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</si>
  <si>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</si>
  <si>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</si>
  <si>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</si>
  <si>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</si>
  <si>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</si>
  <si>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</si>
  <si>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</si>
  <si>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</si>
  <si>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</si>
  <si>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</si>
  <si>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</si>
  <si>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</si>
  <si>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</si>
  <si>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</si>
  <si>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</si>
  <si>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</si>
  <si>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</si>
  <si>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</si>
  <si>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</si>
  <si>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</si>
  <si>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</si>
  <si>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</si>
  <si>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</si>
  <si>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</si>
  <si>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</si>
  <si>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</si>
  <si>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</si>
  <si>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</si>
  <si>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</si>
  <si>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</si>
  <si>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</si>
  <si>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</si>
  <si>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</si>
  <si>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</si>
  <si>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</si>
  <si>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</si>
  <si>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</si>
  <si>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</si>
  <si>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</si>
  <si>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</si>
  <si>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</si>
  <si>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</si>
  <si>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</si>
  <si>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</si>
  <si>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</si>
  <si>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</si>
  <si>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</si>
  <si>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</si>
  <si>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</si>
  <si>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</si>
  <si>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</si>
  <si>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</si>
  <si>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</si>
  <si>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</si>
  <si>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</si>
  <si>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</si>
  <si>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</si>
  <si>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</si>
  <si>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</si>
  <si>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</si>
  <si>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</si>
  <si>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</si>
  <si>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</si>
  <si>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</si>
  <si>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</si>
  <si>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</si>
  <si>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</si>
  <si>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</si>
  <si>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</si>
  <si>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</si>
  <si>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</si>
  <si>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</si>
  <si>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</si>
  <si>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</si>
  <si>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</si>
  <si>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</si>
  <si>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</si>
  <si>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</si>
  <si>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</si>
  <si>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</si>
  <si>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</si>
  <si>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</si>
  <si>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</si>
  <si>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</si>
  <si>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</si>
  <si>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</si>
  <si>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</si>
  <si>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</si>
  <si>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</si>
  <si>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</si>
  <si>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</si>
  <si>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</si>
  <si>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</si>
  <si>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</si>
  <si>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</si>
  <si>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</si>
  <si>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</si>
  <si>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</si>
  <si>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</si>
  <si>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</si>
  <si>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</si>
  <si>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</si>
  <si>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</si>
  <si>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</si>
  <si>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</si>
  <si>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</si>
  <si>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</si>
  <si>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</si>
  <si>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</si>
  <si>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</si>
  <si>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</si>
  <si>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</si>
  <si>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</si>
  <si>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</si>
  <si>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</si>
  <si>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</si>
  <si>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</si>
  <si>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</si>
  <si>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</si>
  <si>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</si>
  <si>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</si>
  <si>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</si>
  <si>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</si>
  <si>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</si>
  <si>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</si>
  <si>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</si>
  <si>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</si>
  <si>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</si>
  <si>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</si>
  <si>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</si>
  <si>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</si>
  <si>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</si>
  <si>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</si>
  <si>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</si>
  <si>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</si>
  <si>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</si>
  <si>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</si>
  <si>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</si>
  <si>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</si>
  <si>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</si>
  <si>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</si>
  <si>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</si>
  <si>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</si>
  <si>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</si>
  <si>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</si>
  <si>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</si>
  <si>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</si>
  <si>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</si>
  <si>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</si>
  <si>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</si>
  <si>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</si>
  <si>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</si>
  <si>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</si>
  <si>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</si>
  <si>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</si>
  <si>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</si>
  <si>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</si>
  <si>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</si>
  <si>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</si>
  <si>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</si>
  <si>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</si>
  <si>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</si>
  <si>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</si>
  <si>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</si>
  <si>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</si>
  <si>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</si>
  <si>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</si>
  <si>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</si>
  <si>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</si>
  <si>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</si>
  <si>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</si>
  <si>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</si>
  <si>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</si>
  <si>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</si>
  <si>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</si>
  <si>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</si>
  <si>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</si>
  <si>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</si>
  <si>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</si>
  <si>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</si>
  <si>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</si>
  <si>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</si>
  <si>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</si>
  <si>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</si>
  <si>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</si>
  <si>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</si>
  <si>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</si>
  <si>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</si>
  <si>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</si>
  <si>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</si>
  <si>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</si>
  <si>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</si>
  <si>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</si>
  <si>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</si>
  <si>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</si>
  <si>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</si>
  <si>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</si>
  <si>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</si>
  <si>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</si>
  <si>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</si>
  <si>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</si>
  <si>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</si>
  <si>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</si>
  <si>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</si>
  <si>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</si>
  <si>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</si>
  <si>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</si>
  <si>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</si>
  <si>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</si>
  <si>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</si>
  <si>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</si>
  <si>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</si>
  <si>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</si>
  <si>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</si>
  <si>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</si>
  <si>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</si>
  <si>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</si>
  <si>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</si>
  <si>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</si>
  <si>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</si>
  <si>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</si>
  <si>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</si>
  <si>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</si>
  <si>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</si>
  <si>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</si>
  <si>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</si>
  <si>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</si>
  <si>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</si>
  <si>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</si>
  <si>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</si>
  <si>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</si>
  <si>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</si>
  <si>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</si>
  <si>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</si>
  <si>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</si>
  <si>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</si>
  <si>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</si>
  <si>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</si>
  <si>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</si>
  <si>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</si>
  <si>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</si>
  <si>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</si>
  <si>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</si>
  <si>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</si>
  <si>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</si>
  <si>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</si>
  <si>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</si>
  <si>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</si>
  <si>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</si>
  <si>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</si>
  <si>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</si>
  <si>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</si>
  <si>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</si>
  <si>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</si>
  <si>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</si>
  <si>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</si>
  <si>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</si>
  <si>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</si>
  <si>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</si>
  <si>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</si>
  <si>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</si>
  <si>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</si>
  <si>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</si>
  <si>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</si>
  <si>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</si>
  <si>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</si>
  <si>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</si>
  <si>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</si>
  <si>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</si>
  <si>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</si>
  <si>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</si>
  <si>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</si>
  <si>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</si>
  <si>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</si>
  <si>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</si>
  <si>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</si>
  <si>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</si>
  <si>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</si>
  <si>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</si>
  <si>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</si>
  <si>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</si>
  <si>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</si>
  <si>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</si>
  <si>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</si>
  <si>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</si>
  <si>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</si>
  <si>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</si>
  <si>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</si>
  <si>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</si>
  <si>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</si>
  <si>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</si>
  <si>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</si>
  <si>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</si>
  <si>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</si>
  <si>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</si>
  <si>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</si>
  <si>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</si>
  <si>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</si>
  <si>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</si>
  <si>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</si>
  <si>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</si>
  <si>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</si>
  <si>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</si>
  <si>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</si>
  <si>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</si>
  <si>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</si>
  <si>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</si>
  <si>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</si>
  <si>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</si>
  <si>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</si>
  <si>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</si>
  <si>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</si>
  <si>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</si>
  <si>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</si>
  <si>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</si>
  <si>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</si>
  <si>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</si>
  <si>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</si>
  <si>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</si>
  <si>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</si>
  <si>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</si>
  <si>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</si>
  <si>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</si>
  <si>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</si>
  <si>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</si>
  <si>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</si>
  <si>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</si>
  <si>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</si>
  <si>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</si>
  <si>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</si>
  <si>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</si>
  <si>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</si>
  <si>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</si>
  <si>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</si>
  <si>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</si>
  <si>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</si>
  <si>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</si>
  <si>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</si>
  <si>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</si>
  <si>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</si>
  <si>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</si>
  <si>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</si>
  <si>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</si>
  <si>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</si>
  <si>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</si>
  <si>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</si>
  <si>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</si>
  <si>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</si>
  <si>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</si>
  <si>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</si>
  <si>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</si>
  <si>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</si>
  <si>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</si>
  <si>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</si>
  <si>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</si>
  <si>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</si>
  <si>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</si>
  <si>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</si>
  <si>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</si>
  <si>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</si>
  <si>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</si>
  <si>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</si>
  <si>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</si>
  <si>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</si>
  <si>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</si>
  <si>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</si>
  <si>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</si>
  <si>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</si>
  <si>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</si>
  <si>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</si>
  <si>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</si>
  <si>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</si>
  <si>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</si>
  <si>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</si>
  <si>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</si>
  <si>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</si>
  <si>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</si>
  <si>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</si>
  <si>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</si>
  <si>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</si>
  <si>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</si>
  <si>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</si>
  <si>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</si>
  <si>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</si>
  <si>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</si>
  <si>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</si>
  <si>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</si>
  <si>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</si>
  <si>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</si>
  <si>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</si>
  <si>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</si>
  <si>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</si>
  <si>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</si>
  <si>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</si>
  <si>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</si>
  <si>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</si>
  <si>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</si>
  <si>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</si>
  <si>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</si>
  <si>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</si>
  <si>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</si>
  <si>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</si>
  <si>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</si>
  <si>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</si>
  <si>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</si>
  <si>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</si>
  <si>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</si>
  <si>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</si>
  <si>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</si>
  <si>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</si>
  <si>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</si>
  <si>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</si>
  <si>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</si>
  <si>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</si>
  <si>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</si>
  <si>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</si>
  <si>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</si>
  <si>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</si>
  <si>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</si>
  <si>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</si>
  <si>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</si>
  <si>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</si>
  <si>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</si>
  <si>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</si>
  <si>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</si>
  <si>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</si>
  <si>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</si>
  <si>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</si>
  <si>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</si>
  <si>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</si>
  <si>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</si>
  <si>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</si>
  <si>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</si>
  <si>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</si>
  <si>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</si>
  <si>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</si>
  <si>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</si>
  <si>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</si>
  <si>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</si>
  <si>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</si>
  <si>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</si>
  <si>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</si>
  <si>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</si>
  <si>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</si>
  <si>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</si>
  <si>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</si>
  <si>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</si>
  <si>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</si>
  <si>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</si>
  <si>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</si>
  <si>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</si>
  <si>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</si>
  <si>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</si>
  <si>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</si>
  <si>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</si>
  <si>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</si>
  <si>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</si>
  <si>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</si>
  <si>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</si>
  <si>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</si>
  <si>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</si>
  <si>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</si>
  <si>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</si>
  <si>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</si>
  <si>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</si>
  <si>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</si>
  <si>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</si>
  <si>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</si>
  <si>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</si>
  <si>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</si>
  <si>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</si>
  <si>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</si>
  <si>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</si>
  <si>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</si>
  <si>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</si>
  <si>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</si>
  <si>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</si>
  <si>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</si>
  <si>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</si>
  <si>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</si>
  <si>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</si>
  <si>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</si>
  <si>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</si>
  <si>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</si>
  <si>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</si>
  <si>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</si>
  <si>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</si>
  <si>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</si>
  <si>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</si>
  <si>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</si>
  <si>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</si>
  <si>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</si>
  <si>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</si>
  <si>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</si>
  <si>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</si>
  <si>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</si>
  <si>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</si>
  <si>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</si>
  <si>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</si>
  <si>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</si>
  <si>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</si>
  <si>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</si>
  <si>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</si>
  <si>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</si>
  <si>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</si>
  <si>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</si>
  <si>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</si>
  <si>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</si>
  <si>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</si>
  <si>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</si>
  <si>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</si>
  <si>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</si>
  <si>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</si>
  <si>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</si>
  <si>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</si>
  <si>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</si>
  <si>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</si>
  <si>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</si>
  <si>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</si>
  <si>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</si>
  <si>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</si>
  <si>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</si>
  <si>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</si>
  <si>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</si>
  <si>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</si>
  <si>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</si>
  <si>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</si>
  <si>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</si>
  <si>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</si>
  <si>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</si>
  <si>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</si>
  <si>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</si>
  <si>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</si>
  <si>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</si>
  <si>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</si>
  <si>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</si>
  <si>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</si>
  <si>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</si>
  <si>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</si>
  <si>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</si>
  <si>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</si>
  <si>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</si>
  <si>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</si>
  <si>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</si>
  <si>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</si>
  <si>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</si>
  <si>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</si>
  <si>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</si>
  <si>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</si>
  <si>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</si>
  <si>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</si>
  <si>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</si>
  <si>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</si>
  <si>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</si>
  <si>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</si>
  <si>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</si>
  <si>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</si>
  <si>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</si>
  <si>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</si>
  <si>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</si>
  <si>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</si>
  <si>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</si>
  <si>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</si>
  <si>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</si>
  <si>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</si>
  <si>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</si>
  <si>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</si>
  <si>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</si>
  <si>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</si>
  <si>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</si>
  <si>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</si>
  <si>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</si>
  <si>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</si>
  <si>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</si>
  <si>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</si>
  <si>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</si>
  <si>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</si>
  <si>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</si>
  <si>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</si>
  <si>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</si>
  <si>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</si>
  <si>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</si>
  <si>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</si>
  <si>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</si>
  <si>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</si>
  <si>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</si>
  <si>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</si>
  <si>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</si>
  <si>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</si>
  <si>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</si>
  <si>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</si>
  <si>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</si>
  <si>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</si>
  <si>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</si>
  <si>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</si>
  <si>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</si>
  <si>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</si>
  <si>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</si>
  <si>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</si>
  <si>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</si>
  <si>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</si>
  <si>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</si>
  <si>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</si>
  <si>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</si>
  <si>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</si>
  <si>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</si>
  <si>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</si>
  <si>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</si>
  <si>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</si>
  <si>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</si>
  <si>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</si>
  <si>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</si>
  <si>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</si>
  <si>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</si>
  <si>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</si>
  <si>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</si>
  <si>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</si>
  <si>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</si>
  <si>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</si>
  <si>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</si>
  <si>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</si>
  <si>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</si>
  <si>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</si>
  <si>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</si>
  <si>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</si>
  <si>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</si>
  <si>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</si>
  <si>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</si>
  <si>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</si>
  <si>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</si>
  <si>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</si>
  <si>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</si>
  <si>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</si>
  <si>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</si>
  <si>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</si>
  <si>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</si>
  <si>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</si>
  <si>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</si>
  <si>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</si>
  <si>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</si>
  <si>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</si>
  <si>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</si>
  <si>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</si>
  <si>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</si>
  <si>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</si>
  <si>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</si>
  <si>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</si>
  <si>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</si>
  <si>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</si>
  <si>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</si>
  <si>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</si>
  <si>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</si>
  <si>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</si>
  <si>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</si>
  <si>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</si>
  <si>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</si>
  <si>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</si>
  <si>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</si>
  <si>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</si>
  <si>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</si>
  <si>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</si>
  <si>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</si>
  <si>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</si>
  <si>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</si>
  <si>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</si>
  <si>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</si>
  <si>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</si>
  <si>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</si>
  <si>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</si>
  <si>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</si>
  <si>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</si>
  <si>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</si>
  <si>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</si>
  <si>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</si>
  <si>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</si>
  <si>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</si>
  <si>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</si>
  <si>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</si>
  <si>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</si>
  <si>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</si>
  <si>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</si>
  <si>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</si>
  <si>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</si>
  <si>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</si>
  <si>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</si>
  <si>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</si>
  <si>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</si>
  <si>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</si>
  <si>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</si>
  <si>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</si>
  <si>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</si>
  <si>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</si>
  <si>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</si>
  <si>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</si>
  <si>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</si>
  <si>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</si>
  <si>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</si>
  <si>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</si>
  <si>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</si>
  <si>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</si>
  <si>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</si>
  <si>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</si>
  <si>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</si>
  <si>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</si>
  <si>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</si>
  <si>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</si>
  <si>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</si>
  <si>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</si>
  <si>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</si>
  <si>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</si>
  <si>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</si>
  <si>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</si>
  <si>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</si>
  <si>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</si>
  <si>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</si>
  <si>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</si>
  <si>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</si>
  <si>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</si>
  <si>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</si>
  <si>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</si>
  <si>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</si>
  <si>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</si>
  <si>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</si>
  <si>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</si>
  <si>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</si>
  <si>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</si>
  <si>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</si>
  <si>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</si>
  <si>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</si>
  <si>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</si>
  <si>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</si>
  <si>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</si>
  <si>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</si>
  <si>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</si>
  <si>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</si>
  <si>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</si>
  <si>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</si>
  <si>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</si>
  <si>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</si>
  <si>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</si>
  <si>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</si>
  <si>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</si>
  <si>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</si>
  <si>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</si>
  <si>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</si>
  <si>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</si>
  <si>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</si>
  <si>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</si>
  <si>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</si>
  <si>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</si>
  <si>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</si>
  <si>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</si>
  <si>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</si>
  <si>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</si>
  <si>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</si>
  <si>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</si>
  <si>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</si>
  <si>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</si>
  <si>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</si>
  <si>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</si>
  <si>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</si>
  <si>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</si>
  <si>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</si>
  <si>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</si>
  <si>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</si>
  <si>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</si>
  <si>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</si>
  <si>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</si>
  <si>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</si>
  <si>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</si>
  <si>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</si>
  <si>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</si>
  <si>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</si>
  <si>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</si>
  <si>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</si>
  <si>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</si>
  <si>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</si>
  <si>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</si>
  <si>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</si>
  <si>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</si>
  <si>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</si>
  <si>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</si>
  <si>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</si>
  <si>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</si>
  <si>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</si>
  <si>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</si>
  <si>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</si>
  <si>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</si>
  <si>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</si>
  <si>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</si>
  <si>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</si>
  <si>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</si>
  <si>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</si>
  <si>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</si>
  <si>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</si>
  <si>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</si>
  <si>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</si>
  <si>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</si>
  <si>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</si>
  <si>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</si>
  <si>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</si>
  <si>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</si>
  <si>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</si>
  <si>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</si>
  <si>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</si>
  <si>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</si>
  <si>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</si>
  <si>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</si>
  <si>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</si>
  <si>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</si>
  <si>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</si>
  <si>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</si>
  <si>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</si>
  <si>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</si>
  <si>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</si>
  <si>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</si>
  <si>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</si>
  <si>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</si>
  <si>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</si>
  <si>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</si>
  <si>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</si>
  <si>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</si>
  <si>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</si>
  <si>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</si>
  <si>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</si>
  <si>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</si>
  <si>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</si>
  <si>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</si>
  <si>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</si>
  <si>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</si>
  <si>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</si>
  <si>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</si>
  <si>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</si>
  <si>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</si>
  <si>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</si>
  <si>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</si>
  <si>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</si>
  <si>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</si>
  <si>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</si>
  <si>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</si>
  <si>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</si>
  <si>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</si>
  <si>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</si>
  <si>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</si>
  <si>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</si>
  <si>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</si>
  <si>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</si>
  <si>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</si>
  <si>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</si>
  <si>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</si>
  <si>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</si>
  <si>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</si>
  <si>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</si>
  <si>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</si>
  <si>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</si>
  <si>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</si>
  <si>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</si>
  <si>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</si>
  <si>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</si>
  <si>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</si>
  <si>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</si>
  <si>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</si>
  <si>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</si>
  <si>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</si>
  <si>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</si>
  <si>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</si>
  <si>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</si>
  <si>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</si>
  <si>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</si>
  <si>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</si>
  <si>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</si>
  <si>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</si>
  <si>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</si>
  <si>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</si>
  <si>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</si>
  <si>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</si>
  <si>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</si>
  <si>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</si>
  <si>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</si>
  <si>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</si>
  <si>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</si>
  <si>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</si>
  <si>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</si>
  <si>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</si>
  <si>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</si>
  <si>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</si>
  <si>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</si>
  <si>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</si>
  <si>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</si>
  <si>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</si>
  <si>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</si>
  <si>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</si>
  <si>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</si>
  <si>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</si>
  <si>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</si>
  <si>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</si>
  <si>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</si>
  <si>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</si>
  <si>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</si>
  <si>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</si>
  <si>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</si>
  <si>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</si>
  <si>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</si>
  <si>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</si>
  <si>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</si>
  <si>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</si>
  <si>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</si>
  <si>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</si>
  <si>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</si>
  <si>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</si>
  <si>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</si>
  <si>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</si>
  <si>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</si>
  <si>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</si>
  <si>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</si>
  <si>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</si>
  <si>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</si>
  <si>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</si>
  <si>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</si>
  <si>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</si>
  <si>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</si>
  <si>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</si>
  <si>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</si>
  <si>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</si>
  <si>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</si>
  <si>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</si>
  <si>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</si>
  <si>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</si>
  <si>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</si>
  <si>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</si>
  <si>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</si>
  <si>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</si>
  <si>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</si>
  <si>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</si>
  <si>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</si>
  <si>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</si>
  <si>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</si>
  <si>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</si>
  <si>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</si>
  <si>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</si>
  <si>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</si>
  <si>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</si>
  <si>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</si>
  <si>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</si>
  <si>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</si>
  <si>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</si>
  <si>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</si>
  <si>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</si>
  <si>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</si>
  <si>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</si>
  <si>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</si>
  <si>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</si>
  <si>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</si>
  <si>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</si>
  <si>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</si>
  <si>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</si>
  <si>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</si>
  <si>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</si>
  <si>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</si>
  <si>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</si>
  <si>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</si>
  <si>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</si>
  <si>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</si>
  <si>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</si>
  <si>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</si>
  <si>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</si>
  <si>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</si>
  <si>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</si>
  <si>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</si>
  <si>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</si>
  <si>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</si>
  <si>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</si>
  <si>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</si>
  <si>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</si>
  <si>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</si>
  <si>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</si>
  <si>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</si>
  <si>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</si>
  <si>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</si>
  <si>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</si>
  <si>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</si>
  <si>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</si>
  <si>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</si>
  <si>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</si>
  <si>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</si>
  <si>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</si>
  <si>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</si>
  <si>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</si>
  <si>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</si>
  <si>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</si>
  <si>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</si>
  <si>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</si>
  <si>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</si>
  <si>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</si>
  <si>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</si>
  <si>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</si>
  <si>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</si>
  <si>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</si>
  <si>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</si>
  <si>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</si>
  <si>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</si>
  <si>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</si>
  <si>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</si>
  <si>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</si>
  <si>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</si>
  <si>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</si>
  <si>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</si>
  <si>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</si>
  <si>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</si>
  <si>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</si>
  <si>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</si>
  <si>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</si>
  <si>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</si>
  <si>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</si>
  <si>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</si>
  <si>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</si>
  <si>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</si>
  <si>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</si>
  <si>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</si>
  <si>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</si>
  <si>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</si>
  <si>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</si>
  <si>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</si>
  <si>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</si>
  <si>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</si>
  <si>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</si>
  <si>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</si>
  <si>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</si>
  <si>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</si>
  <si>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</si>
  <si>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</si>
  <si>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</si>
  <si>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</si>
  <si>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</si>
  <si>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</si>
  <si>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</si>
  <si>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</si>
  <si>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</si>
  <si>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</si>
  <si>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</si>
  <si>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</si>
  <si>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</si>
  <si>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</si>
  <si>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</si>
  <si>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</si>
  <si>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</si>
  <si>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</si>
  <si>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</si>
  <si>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</si>
  <si>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</si>
  <si>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</si>
  <si>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</si>
  <si>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</si>
  <si>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</si>
  <si>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</si>
  <si>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</si>
  <si>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</si>
  <si>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</si>
  <si>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</si>
  <si>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</si>
  <si>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</si>
  <si>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</si>
  <si>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</si>
  <si>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</si>
  <si>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</si>
  <si>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</si>
  <si>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</si>
  <si>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</si>
  <si>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</si>
  <si>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</si>
  <si>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</si>
  <si>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</si>
  <si>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</si>
  <si>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</si>
  <si>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</si>
  <si>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</si>
  <si>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</si>
  <si>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</si>
  <si>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</si>
  <si>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</si>
  <si>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</si>
  <si>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</si>
  <si>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</si>
  <si>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</si>
  <si>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</si>
  <si>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</si>
  <si>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</si>
  <si>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</si>
  <si>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</si>
  <si>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</si>
  <si>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</si>
  <si>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</si>
  <si>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</si>
  <si>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</si>
  <si>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</si>
  <si>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</si>
  <si>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</si>
  <si>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</si>
  <si>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</si>
  <si>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</si>
  <si>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</si>
  <si>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</si>
  <si>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</si>
  <si>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</si>
  <si>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</si>
  <si>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</si>
  <si>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</si>
  <si>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</si>
  <si>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</si>
  <si>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</si>
  <si>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</si>
  <si>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</si>
  <si>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</si>
  <si>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</si>
  <si>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</si>
  <si>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</si>
  <si>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</si>
  <si>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</si>
  <si>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</si>
  <si>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</si>
  <si>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</si>
  <si>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</si>
  <si>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</si>
  <si>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</si>
  <si>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</si>
  <si>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</si>
  <si>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</si>
  <si>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</si>
  <si>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</si>
  <si>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</si>
  <si>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</si>
  <si>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</si>
  <si>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</si>
  <si>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</si>
  <si>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</si>
  <si>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</si>
  <si>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</si>
  <si>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</si>
  <si>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</si>
  <si>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</si>
  <si>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</si>
  <si>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</si>
  <si>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</si>
  <si>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</si>
  <si>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</si>
  <si>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</si>
  <si>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</si>
  <si>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</si>
  <si>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</si>
  <si>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</si>
  <si>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</si>
  <si>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</si>
  <si>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</si>
  <si>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</si>
  <si>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</si>
  <si>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</si>
  <si>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</si>
  <si>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</si>
  <si>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</si>
  <si>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</si>
  <si>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</si>
  <si>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</si>
  <si>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</si>
  <si>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</si>
  <si>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</si>
  <si>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</si>
  <si>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</si>
  <si>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</si>
  <si>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</si>
  <si>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</si>
  <si>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</si>
  <si>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</si>
  <si>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</si>
  <si>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</si>
  <si>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</si>
  <si>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</si>
  <si>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</si>
  <si>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</si>
  <si>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</si>
  <si>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</si>
  <si>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</si>
  <si>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</si>
  <si>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</si>
  <si>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</si>
  <si>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</si>
  <si>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</si>
  <si>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</si>
  <si>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</si>
  <si>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</si>
  <si>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</si>
  <si>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</si>
  <si>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</si>
  <si>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</si>
  <si>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</si>
  <si>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</si>
  <si>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</si>
  <si>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</si>
  <si>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</si>
  <si>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</si>
  <si>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</si>
  <si>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</si>
  <si>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</si>
  <si>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</si>
  <si>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</si>
  <si>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</si>
  <si>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</si>
  <si>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</si>
  <si>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</si>
  <si>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</si>
  <si>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</si>
  <si>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</si>
  <si>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</si>
  <si>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</si>
  <si>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</si>
  <si>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</si>
  <si>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</si>
  <si>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</si>
  <si>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</si>
  <si>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</si>
  <si>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</si>
  <si>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</si>
  <si>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</si>
  <si>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</si>
  <si>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</si>
  <si>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</si>
  <si>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</si>
  <si>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</si>
  <si>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</si>
  <si>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</si>
  <si>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</si>
  <si>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</si>
  <si>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</si>
  <si>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</si>
  <si>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</si>
  <si>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</si>
  <si>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</si>
  <si>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</si>
  <si>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</si>
  <si>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</si>
  <si>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</si>
  <si>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</si>
  <si>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</si>
  <si>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</si>
  <si>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</si>
  <si>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</si>
  <si>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</si>
  <si>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</si>
  <si>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</si>
  <si>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</si>
  <si>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</si>
  <si>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</si>
  <si>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</si>
  <si>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</si>
  <si>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</si>
  <si>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</si>
  <si>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</si>
  <si>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</si>
  <si>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</si>
  <si>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</si>
  <si>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</si>
  <si>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</si>
  <si>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</si>
  <si>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</si>
  <si>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</si>
  <si>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</si>
  <si>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</si>
  <si>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</si>
  <si>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</si>
  <si>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</si>
  <si>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</si>
  <si>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</si>
  <si>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</si>
  <si>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</si>
  <si>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</si>
  <si>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</si>
  <si>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</si>
  <si>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</si>
  <si>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</si>
  <si>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</si>
  <si>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</si>
  <si>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</si>
  <si>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</si>
  <si>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</si>
  <si>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</si>
  <si>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</si>
  <si>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</si>
  <si>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</si>
  <si>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</si>
  <si>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</si>
  <si>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</si>
  <si>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</si>
  <si>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</si>
  <si>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</si>
  <si>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</si>
  <si>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</si>
  <si>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</si>
  <si>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</si>
  <si>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</si>
  <si>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</si>
  <si>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</si>
  <si>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</si>
  <si>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</si>
  <si>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</si>
  <si>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</si>
  <si>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</si>
  <si>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</si>
  <si>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</si>
  <si>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</si>
  <si>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</si>
  <si>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</si>
  <si>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</si>
  <si>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</si>
  <si>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</si>
  <si>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</si>
  <si>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</si>
  <si>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</si>
  <si>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</si>
  <si>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</si>
  <si>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</si>
  <si>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</si>
  <si>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</si>
  <si>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</si>
  <si>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</si>
  <si>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</si>
  <si>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</si>
  <si>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</si>
  <si>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</si>
  <si>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</si>
  <si>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</si>
  <si>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</si>
  <si>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</si>
  <si>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</si>
  <si>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</si>
  <si>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</si>
  <si>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</si>
  <si>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</si>
  <si>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</si>
  <si>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</si>
  <si>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</si>
  <si>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</si>
  <si>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</si>
  <si>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</si>
  <si>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</si>
  <si>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</si>
  <si>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</si>
  <si>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</si>
  <si>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</si>
  <si>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</si>
  <si>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</si>
  <si>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</si>
  <si>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</si>
  <si>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</si>
  <si>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</si>
  <si>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</si>
  <si>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</si>
  <si>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</si>
  <si>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</si>
  <si>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</si>
  <si>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</si>
  <si>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</si>
  <si>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</si>
  <si>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</si>
  <si>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</si>
  <si>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</si>
  <si>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</si>
  <si>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</si>
  <si>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</si>
  <si>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</si>
  <si>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</si>
  <si>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</si>
  <si>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</si>
  <si>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</si>
  <si>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</si>
  <si>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</si>
  <si>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</si>
  <si>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</si>
  <si>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</si>
  <si>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</si>
  <si>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</si>
  <si>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</si>
  <si>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</si>
  <si>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</si>
  <si>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</si>
  <si>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</si>
  <si>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</si>
  <si>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</si>
  <si>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</si>
  <si>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</si>
  <si>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</si>
  <si>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</si>
  <si>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</si>
  <si>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</si>
  <si>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</si>
  <si>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</si>
  <si>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</si>
  <si>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</si>
  <si>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</si>
  <si>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</si>
  <si>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</si>
  <si>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</si>
  <si>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</si>
  <si>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</si>
  <si>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</si>
  <si>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</si>
  <si>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</si>
  <si>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</si>
  <si>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</si>
  <si>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</si>
  <si>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</si>
  <si>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</si>
  <si>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</si>
  <si>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</si>
  <si>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</si>
  <si>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</si>
  <si>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</si>
  <si>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</si>
  <si>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</si>
  <si>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</si>
  <si>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</si>
  <si>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</si>
  <si>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</si>
  <si>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</si>
  <si>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</si>
  <si>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</si>
  <si>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</si>
  <si>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</si>
  <si>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</si>
  <si>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</si>
  <si>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</si>
  <si>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</si>
  <si>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</si>
  <si>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</si>
  <si>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</si>
  <si>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</si>
  <si>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</si>
  <si>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</si>
  <si>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</si>
  <si>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</si>
  <si>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</si>
  <si>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</si>
  <si>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</si>
  <si>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</si>
  <si>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</si>
  <si>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</si>
  <si>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</si>
  <si>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</si>
  <si>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</si>
  <si>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</si>
  <si>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</si>
  <si>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</si>
  <si>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</si>
  <si>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</si>
  <si>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</si>
  <si>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</si>
  <si>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</si>
  <si>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</si>
  <si>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</si>
  <si>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</si>
  <si>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</si>
  <si>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</si>
  <si>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</si>
  <si>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</si>
  <si>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</si>
  <si>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</si>
  <si>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</si>
  <si>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</si>
  <si>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</si>
  <si>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</si>
  <si>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</si>
  <si>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</si>
  <si>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</si>
  <si>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</si>
  <si>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</si>
  <si>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</si>
  <si>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</si>
  <si>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</si>
  <si>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</si>
  <si>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</si>
  <si>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</si>
  <si>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</si>
  <si>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</si>
  <si>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</si>
  <si>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</si>
  <si>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</si>
  <si>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</si>
  <si>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</si>
  <si>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</si>
  <si>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</si>
  <si>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</si>
  <si>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</si>
  <si>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</si>
  <si>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</si>
  <si>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</si>
  <si>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</si>
  <si>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</si>
  <si>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</si>
  <si>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</si>
  <si>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</si>
  <si>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</si>
  <si>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</si>
  <si>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</si>
  <si>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</si>
  <si>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</si>
  <si>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</si>
  <si>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</si>
  <si>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</si>
  <si>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</si>
  <si>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</si>
  <si>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</si>
  <si>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</si>
  <si>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</si>
  <si>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</si>
  <si>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</si>
  <si>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</si>
  <si>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</si>
  <si>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</si>
  <si>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</si>
  <si>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</si>
  <si>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</si>
  <si>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</si>
  <si>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</si>
  <si>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</si>
  <si>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</si>
  <si>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</si>
  <si>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</si>
  <si>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</si>
  <si>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</si>
  <si>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</si>
  <si>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</si>
  <si>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</si>
  <si>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</si>
  <si>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</si>
  <si>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</si>
  <si>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</si>
  <si>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</si>
  <si>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</si>
  <si>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</si>
  <si>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</si>
  <si>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</si>
  <si>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</si>
  <si>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</si>
  <si>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</si>
  <si>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</si>
  <si>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</si>
  <si>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</si>
  <si>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</si>
  <si>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</si>
  <si>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</si>
  <si>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</si>
  <si>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</si>
  <si>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</si>
  <si>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</si>
  <si>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</si>
  <si>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</si>
  <si>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</si>
  <si>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</si>
  <si>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</si>
  <si>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</si>
  <si>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</si>
  <si>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</si>
  <si>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</si>
  <si>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</si>
  <si>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</si>
  <si>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</si>
  <si>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</si>
  <si>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</si>
  <si>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</si>
  <si>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</si>
  <si>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</si>
  <si>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</si>
  <si>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</si>
  <si>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</si>
  <si>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</si>
  <si>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</si>
  <si>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</si>
  <si>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</si>
  <si>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</si>
  <si>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</si>
  <si>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</si>
  <si>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</si>
  <si>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</si>
  <si>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</si>
  <si>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</si>
  <si>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</si>
  <si>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</si>
  <si>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</si>
  <si>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</si>
  <si>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</si>
  <si>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</si>
  <si>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</si>
  <si>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</si>
  <si>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</si>
  <si>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</si>
  <si>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</si>
  <si>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</si>
  <si>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</si>
  <si>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</si>
  <si>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</si>
  <si>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</si>
  <si>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</si>
  <si>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</si>
  <si>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</si>
  <si>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</si>
  <si>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</si>
  <si>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</si>
  <si>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</si>
  <si>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</si>
  <si>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</si>
  <si>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</si>
  <si>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</si>
  <si>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</si>
  <si>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</si>
  <si>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</si>
  <si>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</si>
  <si>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</si>
  <si>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</si>
  <si>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</si>
  <si>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</si>
  <si>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</si>
  <si>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</si>
  <si>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</si>
  <si>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</si>
  <si>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</si>
  <si>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</si>
  <si>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</si>
  <si>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</si>
  <si>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</si>
  <si>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</si>
  <si>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</si>
  <si>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</si>
  <si>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</si>
  <si>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</si>
  <si>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</si>
  <si>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</si>
  <si>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</si>
  <si>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</si>
  <si>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</si>
  <si>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</si>
  <si>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</si>
  <si>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</si>
  <si>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</si>
  <si>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</si>
  <si>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</si>
  <si>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</si>
  <si>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</si>
  <si>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</si>
  <si>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</si>
  <si>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</si>
  <si>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</si>
  <si>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</si>
  <si>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</si>
  <si>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</si>
  <si>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</si>
  <si>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</si>
  <si>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</si>
  <si>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</si>
  <si>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</si>
  <si>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</si>
  <si>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</si>
  <si>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</si>
  <si>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</si>
  <si>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</si>
  <si>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</si>
  <si>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</si>
  <si>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</si>
  <si>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</si>
  <si>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</si>
  <si>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</si>
  <si>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</si>
  <si>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</si>
  <si>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</si>
  <si>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</si>
  <si>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</si>
  <si>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</si>
  <si>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</si>
  <si>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</si>
  <si>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</si>
  <si>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</si>
  <si>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</si>
  <si>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</si>
  <si>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</si>
  <si>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</si>
  <si>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</si>
  <si>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</si>
  <si>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</si>
  <si>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</si>
  <si>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</si>
  <si>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</si>
  <si>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</si>
  <si>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</si>
  <si>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</si>
  <si>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</si>
  <si>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</si>
  <si>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</si>
  <si>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</si>
  <si>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</si>
  <si>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</si>
  <si>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</si>
  <si>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</si>
  <si>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</si>
  <si>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</si>
  <si>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</si>
  <si>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</si>
  <si>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</si>
  <si>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</si>
  <si>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</si>
  <si>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</si>
  <si>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</si>
  <si>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</si>
  <si>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</si>
  <si>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</si>
  <si>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</si>
  <si>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</si>
  <si>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</si>
  <si>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</si>
  <si>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</si>
  <si>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</si>
  <si>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</si>
  <si>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</si>
  <si>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</si>
  <si>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</si>
  <si>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</si>
  <si>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</si>
  <si>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</si>
  <si>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</si>
  <si>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</si>
  <si>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</si>
  <si>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</si>
  <si>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</si>
  <si>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</si>
  <si>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</si>
  <si>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</si>
  <si>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</si>
  <si>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</si>
  <si>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</si>
  <si>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</si>
  <si>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</si>
  <si>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</si>
  <si>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</si>
  <si>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</si>
  <si>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</si>
  <si>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</si>
  <si>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</si>
  <si>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</si>
  <si>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</si>
  <si>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</si>
  <si>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</si>
  <si>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</si>
  <si>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</si>
  <si>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</si>
  <si>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</si>
  <si>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</si>
  <si>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</si>
  <si>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</si>
  <si>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</si>
  <si>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</si>
  <si>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</si>
  <si>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</si>
  <si>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</si>
  <si>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</si>
  <si>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</si>
  <si>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</si>
  <si>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</si>
  <si>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</si>
  <si>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</si>
  <si>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</si>
  <si>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</si>
  <si>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</si>
  <si>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</si>
  <si>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</si>
  <si>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</si>
  <si>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</si>
  <si>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</si>
  <si>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</si>
  <si>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</si>
  <si>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</si>
  <si>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</si>
  <si>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</si>
  <si>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</si>
  <si>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</si>
  <si>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</si>
  <si>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</si>
  <si>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</si>
  <si>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</si>
  <si>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</si>
  <si>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</si>
  <si>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</si>
  <si>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</si>
  <si>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</si>
  <si>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</si>
  <si>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</si>
  <si>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</si>
  <si>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</si>
  <si>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</si>
  <si>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</si>
  <si>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</si>
  <si>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</si>
  <si>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</si>
  <si>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</si>
  <si>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</si>
  <si>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</si>
  <si>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</si>
  <si>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</si>
  <si>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</si>
  <si>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</si>
  <si>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</si>
  <si>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</si>
  <si>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</si>
  <si>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</si>
  <si>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</si>
  <si>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</si>
  <si>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</si>
  <si>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</si>
  <si>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</si>
  <si>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</si>
  <si>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</si>
  <si>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</si>
  <si>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</si>
  <si>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</si>
  <si>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</si>
  <si>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</si>
  <si>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</si>
  <si>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</si>
  <si>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</si>
  <si>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</si>
  <si>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</si>
  <si>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</si>
  <si>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</si>
  <si>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</si>
  <si>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</si>
  <si>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</si>
  <si>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</si>
  <si>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</si>
  <si>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</si>
  <si>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</si>
  <si>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</si>
  <si>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</si>
  <si>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</si>
  <si>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</si>
  <si>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</si>
  <si>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</si>
  <si>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</si>
  <si>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</si>
  <si>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</si>
  <si>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</si>
  <si>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</si>
  <si>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</si>
  <si>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</si>
  <si>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</si>
  <si>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</si>
  <si>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</si>
  <si>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</si>
  <si>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</si>
  <si>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</si>
  <si>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</si>
  <si>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</si>
  <si>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</si>
  <si>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</si>
  <si>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</si>
  <si>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</si>
  <si>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</si>
  <si>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</si>
  <si>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</si>
  <si>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</si>
  <si>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</si>
  <si>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</si>
  <si>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</si>
  <si>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</si>
  <si>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</si>
  <si>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</si>
  <si>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</si>
  <si>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</si>
  <si>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</si>
  <si>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</si>
  <si>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</si>
  <si>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</si>
  <si>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</si>
  <si>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</si>
  <si>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</si>
  <si>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</si>
  <si>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</si>
  <si>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</si>
  <si>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</si>
  <si>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</si>
  <si>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</si>
  <si>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</si>
  <si>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</si>
  <si>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</si>
  <si>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</si>
  <si>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</si>
  <si>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</si>
  <si>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</si>
  <si>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</si>
  <si>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</si>
  <si>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</si>
  <si>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</si>
  <si>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</si>
  <si>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</si>
  <si>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</si>
  <si>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</si>
  <si>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</si>
  <si>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</si>
  <si>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</si>
  <si>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</si>
  <si>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</si>
  <si>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</si>
  <si>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</si>
  <si>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</si>
  <si>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</si>
  <si>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</si>
  <si>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</si>
  <si>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</si>
  <si>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</si>
  <si>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</si>
  <si>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</si>
  <si>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</si>
  <si>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</si>
  <si>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</si>
  <si>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</si>
  <si>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</si>
  <si>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</si>
  <si>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</si>
  <si>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</si>
  <si>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</si>
  <si>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</si>
  <si>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</si>
  <si>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</si>
  <si>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</si>
  <si>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</si>
  <si>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</si>
  <si>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</si>
  <si>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</si>
  <si>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</si>
  <si>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</si>
  <si>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</si>
  <si>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</si>
  <si>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</si>
  <si>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</si>
  <si>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</si>
  <si>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</si>
  <si>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</si>
  <si>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</si>
  <si>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</si>
  <si>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</si>
  <si>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</si>
  <si>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</si>
  <si>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</si>
  <si>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</si>
  <si>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</si>
  <si>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</si>
  <si>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</si>
  <si>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</si>
  <si>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</si>
  <si>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</si>
  <si>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</si>
  <si>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</si>
  <si>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</si>
  <si>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</si>
  <si>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</si>
  <si>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</si>
  <si>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</si>
  <si>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</si>
  <si>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</si>
  <si>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</si>
  <si>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</si>
  <si>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</si>
  <si>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</si>
  <si>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</si>
  <si>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</si>
  <si>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</si>
  <si>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</si>
  <si>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</si>
  <si>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</si>
  <si>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</si>
  <si>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</si>
  <si>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</si>
  <si>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</si>
  <si>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</si>
  <si>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</si>
  <si>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</si>
  <si>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</si>
  <si>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</si>
  <si>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</si>
  <si>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</si>
  <si>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</si>
  <si>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</si>
  <si>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</si>
  <si>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</si>
  <si>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</si>
  <si>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</si>
  <si>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</si>
  <si>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</si>
  <si>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</si>
  <si>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</si>
  <si>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</si>
  <si>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</si>
  <si>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</si>
  <si>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</si>
  <si>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</si>
  <si>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</si>
  <si>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</si>
  <si>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</si>
  <si>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</si>
  <si>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</si>
  <si>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</si>
  <si>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</si>
  <si>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</si>
  <si>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</si>
  <si>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</si>
  <si>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</si>
  <si>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</si>
  <si>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</si>
  <si>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</si>
  <si>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</si>
  <si>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</si>
  <si>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</si>
  <si>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</si>
  <si>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</si>
  <si>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</si>
  <si>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</si>
  <si>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</si>
  <si>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</si>
  <si>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</si>
  <si>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</si>
  <si>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</si>
  <si>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</si>
  <si>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</si>
  <si>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</si>
  <si>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</si>
  <si>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</si>
  <si>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</si>
  <si>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</si>
  <si>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</si>
  <si>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</si>
  <si>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</si>
  <si>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</si>
  <si>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</si>
  <si>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</si>
  <si>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</si>
  <si>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</si>
  <si>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</si>
  <si>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</si>
  <si>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</si>
  <si>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</si>
  <si>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</si>
  <si>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</si>
  <si>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</si>
  <si>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</si>
  <si>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</si>
  <si>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</si>
  <si>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</si>
  <si>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</si>
  <si>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</si>
  <si>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</si>
  <si>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</si>
  <si>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</si>
  <si>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</si>
  <si>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</si>
  <si>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</si>
  <si>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</si>
  <si>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</si>
  <si>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</si>
  <si>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</si>
  <si>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</si>
  <si>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</si>
  <si>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</si>
  <si>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</si>
  <si>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</si>
  <si>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</si>
  <si>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</si>
  <si>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</si>
  <si>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</si>
  <si>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</si>
  <si>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</si>
  <si>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</si>
  <si>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</si>
  <si>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</si>
  <si>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</si>
  <si>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</si>
  <si>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</si>
  <si>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</si>
  <si>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</si>
  <si>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</si>
  <si>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</si>
  <si>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</si>
  <si>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</si>
  <si>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</si>
  <si>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</si>
  <si>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</si>
  <si>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</si>
  <si>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</si>
  <si>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</si>
  <si>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</si>
  <si>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</si>
  <si>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</si>
  <si>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</si>
  <si>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</si>
  <si>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</si>
  <si>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</si>
  <si>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</si>
  <si>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</si>
  <si>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</si>
  <si>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</si>
  <si>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</si>
  <si>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</si>
  <si>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</si>
  <si>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</si>
  <si>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</si>
  <si>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</si>
  <si>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</si>
  <si>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</si>
  <si>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</si>
  <si>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</si>
  <si>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</si>
  <si>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</si>
  <si>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</si>
  <si>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</si>
  <si>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</si>
  <si>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</si>
  <si>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</si>
  <si>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</si>
  <si>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</si>
  <si>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</si>
  <si>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</si>
  <si>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</si>
  <si>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</si>
  <si>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</si>
  <si>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</si>
  <si>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</si>
  <si>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</si>
  <si>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</si>
  <si>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</si>
  <si>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</si>
  <si>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</si>
  <si>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</si>
  <si>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</si>
  <si>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</si>
  <si>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</si>
  <si>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</si>
  <si>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</si>
  <si>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</si>
  <si>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</si>
  <si>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</si>
  <si>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</si>
  <si>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</si>
  <si>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</si>
  <si>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</si>
  <si>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</si>
  <si>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</si>
  <si>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</si>
  <si>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</si>
  <si>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</si>
  <si>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</si>
  <si>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</si>
  <si>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</si>
  <si>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</si>
  <si>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</si>
  <si>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</si>
  <si>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</si>
  <si>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</si>
  <si>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</si>
  <si>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</si>
  <si>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</si>
  <si>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</si>
  <si>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</si>
  <si>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</si>
  <si>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</si>
  <si>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</si>
  <si>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</si>
  <si>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</si>
  <si>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</si>
  <si>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</si>
  <si>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</si>
  <si>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</si>
  <si>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</si>
  <si>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</si>
  <si>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</si>
  <si>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</si>
  <si>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</si>
  <si>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</si>
  <si>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</si>
  <si>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</si>
  <si>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</si>
  <si>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</si>
  <si>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</si>
  <si>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</si>
  <si>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</si>
  <si>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</si>
  <si>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</si>
  <si>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</si>
  <si>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</si>
  <si>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</si>
  <si>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</si>
  <si>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</si>
  <si>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</si>
  <si>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</si>
  <si>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</si>
  <si>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</si>
  <si>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</si>
  <si>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</si>
  <si>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</si>
  <si>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</si>
  <si>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</si>
  <si>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</si>
  <si>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</si>
  <si>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</si>
  <si>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</si>
  <si>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</si>
  <si>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</si>
  <si>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</si>
  <si>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</si>
  <si>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</si>
  <si>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</si>
  <si>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</si>
  <si>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</si>
  <si>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</si>
  <si>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</si>
  <si>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</si>
  <si>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</si>
  <si>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</si>
  <si>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</si>
  <si>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</si>
  <si>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</si>
  <si>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</si>
  <si>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</si>
  <si>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</si>
  <si>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</si>
  <si>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</si>
  <si>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</si>
  <si>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</si>
  <si>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</si>
  <si>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</si>
  <si>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</si>
  <si>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</si>
  <si>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</si>
  <si>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</si>
  <si>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</si>
  <si>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</si>
  <si>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</si>
  <si>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</si>
  <si>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</si>
  <si>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</si>
  <si>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</si>
  <si>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</si>
  <si>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</si>
  <si>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</si>
  <si>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</si>
  <si>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</si>
  <si>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</si>
  <si>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</si>
  <si>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</si>
  <si>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</si>
  <si>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</si>
  <si>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</si>
  <si>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</si>
  <si>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</si>
  <si>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</si>
  <si>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</si>
  <si>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</si>
  <si>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</si>
  <si>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</si>
  <si>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</si>
  <si>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</si>
  <si>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</si>
  <si>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</si>
  <si>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</si>
  <si>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</si>
  <si>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</si>
  <si>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</si>
  <si>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</si>
  <si>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</si>
  <si>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</si>
  <si>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</si>
  <si>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</si>
  <si>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</si>
  <si>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</si>
  <si>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</si>
  <si>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</si>
  <si>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</si>
  <si>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</si>
  <si>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</si>
  <si>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</si>
  <si>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</si>
  <si>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</si>
  <si>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</si>
  <si>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</si>
  <si>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</si>
  <si>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</si>
  <si>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</si>
  <si>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</si>
  <si>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</si>
  <si>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</si>
  <si>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</si>
  <si>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</si>
  <si>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</si>
  <si>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</si>
  <si>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</si>
  <si>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</si>
  <si>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</si>
  <si>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</si>
  <si>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</si>
  <si>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</si>
  <si>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</si>
  <si>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</si>
  <si>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</si>
  <si>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</si>
  <si>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</si>
  <si>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</si>
  <si>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</si>
  <si>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</si>
  <si>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</si>
  <si>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</si>
  <si>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</si>
  <si>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</si>
  <si>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</si>
  <si>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</si>
  <si>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</si>
  <si>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</si>
  <si>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</si>
  <si>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</si>
  <si>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</si>
  <si>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</si>
  <si>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</si>
  <si>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</si>
  <si>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</si>
  <si>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</si>
  <si>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</si>
  <si>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</si>
  <si>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</si>
  <si>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</si>
  <si>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</si>
  <si>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</si>
  <si>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</si>
  <si>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</si>
  <si>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</si>
  <si>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</si>
  <si>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</si>
  <si>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</si>
  <si>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</si>
  <si>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</si>
  <si>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</si>
  <si>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</si>
  <si>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</si>
  <si>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</si>
  <si>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</si>
  <si>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</si>
  <si>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</si>
  <si>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</si>
  <si>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</si>
  <si>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</si>
  <si>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</si>
  <si>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</si>
  <si>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</si>
  <si>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</si>
  <si>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</si>
  <si>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</si>
  <si>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</si>
  <si>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</si>
  <si>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</si>
  <si>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</si>
  <si>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</si>
  <si>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</si>
  <si>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</si>
  <si>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</si>
  <si>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</si>
  <si>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</si>
  <si>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</si>
  <si>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</si>
  <si>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</si>
  <si>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</si>
  <si>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</si>
  <si>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</si>
  <si>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</si>
  <si>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</si>
  <si>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</si>
  <si>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</si>
  <si>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</si>
  <si>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</si>
  <si>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</si>
  <si>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</si>
  <si>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</si>
  <si>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</si>
  <si>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</si>
  <si>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</si>
  <si>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</si>
  <si>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</si>
  <si>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</si>
  <si>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</si>
  <si>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</si>
  <si>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</si>
  <si>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</si>
  <si>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</si>
  <si>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</si>
  <si>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</si>
  <si>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</si>
  <si>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</si>
  <si>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</si>
  <si>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</si>
  <si>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</si>
  <si>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</si>
  <si>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</si>
  <si>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</si>
  <si>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</si>
  <si>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</si>
  <si>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</si>
  <si>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</si>
  <si>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</si>
  <si>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</si>
  <si>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</si>
  <si>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</si>
  <si>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</si>
  <si>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</si>
  <si>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</si>
  <si>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</si>
  <si>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</si>
  <si>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</si>
  <si>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</si>
  <si>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</si>
  <si>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</si>
  <si>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</si>
  <si>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</si>
  <si>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</si>
  <si>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</si>
  <si>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</si>
  <si>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</si>
  <si>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</si>
  <si>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</si>
  <si>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</si>
  <si>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</si>
  <si>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</si>
  <si>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</si>
  <si>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</si>
  <si>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</si>
  <si>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</si>
  <si>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</si>
  <si>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</si>
  <si>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</si>
  <si>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</si>
  <si>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</si>
  <si>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</si>
  <si>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</si>
  <si>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</si>
  <si>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</si>
  <si>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</si>
  <si>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</si>
  <si>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</si>
  <si>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</si>
  <si>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</si>
  <si>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</si>
  <si>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</si>
  <si>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</si>
  <si>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</si>
  <si>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</si>
  <si>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</si>
  <si>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</si>
  <si>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</si>
  <si>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</si>
  <si>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</si>
  <si>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</si>
  <si>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</si>
  <si>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</si>
  <si>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</si>
  <si>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</si>
  <si>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</si>
  <si>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</si>
  <si>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</si>
  <si>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</si>
  <si>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</si>
  <si>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</si>
  <si>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</si>
  <si>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</si>
  <si>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</si>
  <si>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</si>
  <si>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</si>
  <si>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</si>
  <si>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</si>
  <si>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</si>
  <si>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</si>
  <si>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</si>
  <si>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</si>
  <si>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</si>
  <si>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</si>
  <si>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</si>
  <si>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</si>
  <si>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</si>
  <si>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</si>
  <si>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</si>
  <si>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</si>
  <si>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</si>
  <si>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</si>
  <si>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</si>
  <si>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</si>
  <si>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</si>
  <si>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</si>
  <si>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</si>
  <si>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</si>
  <si>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</si>
  <si>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</si>
  <si>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</si>
  <si>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</si>
  <si>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</si>
  <si>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</si>
  <si>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</si>
  <si>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</si>
  <si>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</si>
  <si>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</si>
  <si>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</si>
  <si>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</si>
  <si>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</si>
  <si>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</si>
  <si>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</si>
  <si>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</si>
  <si>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</si>
  <si>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</si>
  <si>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</si>
  <si>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</si>
  <si>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</si>
  <si>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</si>
  <si>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</si>
  <si>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</si>
  <si>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</si>
  <si>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</si>
  <si>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</si>
  <si>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</si>
  <si>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</si>
  <si>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</si>
  <si>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</si>
  <si>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</si>
  <si>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</si>
  <si>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</si>
  <si>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</si>
  <si>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</si>
  <si>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</si>
  <si>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</si>
  <si>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</si>
  <si>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</si>
  <si>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</si>
  <si>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</si>
  <si>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</si>
  <si>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</si>
  <si>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</si>
  <si>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</si>
  <si>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</si>
  <si>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</si>
  <si>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</si>
  <si>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</si>
  <si>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</si>
  <si>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</si>
  <si>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</si>
  <si>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</si>
  <si>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</si>
  <si>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</si>
  <si>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</si>
  <si>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</si>
  <si>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</si>
  <si>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</si>
  <si>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</si>
  <si>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</si>
  <si>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</si>
  <si>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</si>
  <si>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</si>
  <si>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</si>
  <si>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</si>
  <si>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</si>
  <si>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</si>
  <si>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</si>
  <si>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</si>
  <si>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</si>
  <si>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</si>
  <si>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</si>
  <si>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</si>
  <si>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</si>
  <si>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</si>
  <si>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</si>
  <si>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</si>
  <si>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</si>
  <si>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</si>
  <si>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</si>
  <si>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</si>
  <si>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</si>
  <si>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</si>
  <si>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</si>
  <si>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</si>
  <si>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</si>
  <si>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</si>
  <si>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</si>
  <si>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</si>
  <si>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</si>
  <si>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</si>
  <si>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</si>
  <si>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</si>
  <si>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</si>
  <si>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</si>
  <si>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</si>
  <si>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</si>
  <si>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</si>
  <si>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</si>
  <si>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</si>
  <si>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</si>
  <si>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</si>
  <si>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</si>
  <si>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</si>
  <si>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</si>
  <si>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</si>
  <si>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</si>
  <si>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</si>
  <si>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</si>
  <si>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</si>
  <si>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</si>
  <si>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</si>
  <si>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</si>
  <si>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</si>
  <si>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</si>
  <si>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</si>
  <si>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</si>
  <si>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</si>
  <si>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</si>
  <si>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</si>
  <si>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</si>
  <si>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</si>
  <si>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</si>
  <si>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</si>
  <si>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</si>
  <si>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</si>
  <si>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</si>
  <si>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</si>
  <si>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</si>
  <si>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</si>
  <si>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</si>
  <si>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</si>
  <si>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</si>
  <si>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</si>
  <si>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</si>
  <si>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</si>
  <si>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</si>
  <si>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</si>
  <si>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</si>
  <si>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</si>
  <si>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</si>
  <si>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</si>
  <si>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</si>
  <si>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</si>
  <si>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</si>
  <si>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</si>
  <si>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</si>
  <si>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</si>
  <si>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</si>
  <si>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</si>
  <si>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</si>
  <si>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</si>
  <si>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</si>
  <si>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</si>
  <si>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</si>
  <si>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</si>
  <si>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</si>
  <si>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</si>
  <si>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</si>
  <si>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</si>
  <si>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</si>
  <si>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</si>
  <si>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</si>
  <si>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</si>
  <si>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</si>
  <si>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</si>
  <si>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</si>
  <si>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</si>
  <si>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</si>
  <si>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</si>
  <si>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</si>
  <si>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</si>
  <si>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</si>
  <si>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</si>
  <si>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</si>
  <si>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</si>
  <si>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</si>
  <si>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</si>
  <si>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</si>
  <si>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</si>
  <si>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</si>
  <si>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</si>
  <si>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</si>
  <si>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</si>
  <si>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</si>
  <si>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</si>
  <si>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</si>
  <si>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</si>
  <si>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</si>
  <si>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</si>
  <si>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</si>
  <si>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</si>
  <si>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</si>
  <si>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</si>
  <si>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</si>
  <si>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</si>
  <si>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</si>
  <si>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</si>
  <si>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</si>
  <si>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</si>
  <si>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</si>
  <si>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</si>
  <si>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</si>
  <si>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</si>
  <si>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</si>
  <si>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</si>
  <si>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</si>
  <si>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</si>
  <si>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</si>
  <si>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</si>
  <si>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</si>
  <si>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</si>
  <si>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</si>
  <si>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</si>
  <si>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</si>
  <si>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</si>
  <si>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</si>
  <si>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</si>
  <si>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</si>
  <si>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</si>
  <si>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</si>
  <si>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</si>
  <si>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</si>
  <si>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</si>
  <si>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</si>
  <si>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</si>
  <si>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</si>
  <si>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</si>
  <si>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</si>
  <si>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</si>
  <si>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</si>
  <si>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</si>
  <si>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</si>
  <si>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</si>
  <si>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</si>
  <si>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</si>
  <si>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</si>
  <si>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</si>
  <si>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</si>
  <si>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</si>
  <si>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</si>
  <si>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</si>
  <si>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</si>
  <si>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</si>
  <si>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</si>
  <si>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</si>
  <si>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</si>
  <si>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</si>
  <si>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</si>
  <si>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</si>
  <si>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</si>
  <si>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</si>
  <si>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</si>
  <si>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</si>
  <si>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</si>
  <si>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</si>
  <si>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</si>
  <si>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</si>
  <si>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</si>
  <si>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</si>
  <si>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</si>
  <si>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</si>
  <si>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</si>
  <si>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</si>
  <si>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</si>
  <si>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</si>
  <si>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</si>
  <si>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</si>
  <si>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</si>
  <si>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</si>
  <si>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</si>
  <si>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</si>
  <si>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</si>
  <si>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</si>
  <si>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</si>
  <si>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</si>
  <si>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</si>
  <si>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</si>
  <si>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</si>
  <si>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</si>
  <si>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</si>
  <si>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</si>
  <si>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</si>
  <si>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</si>
  <si>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</si>
  <si>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</si>
  <si>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</si>
  <si>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</si>
  <si>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</si>
  <si>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</si>
  <si>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</si>
  <si>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</si>
  <si>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</si>
  <si>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</si>
  <si>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</si>
  <si>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</si>
  <si>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</si>
  <si>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</si>
  <si>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</si>
  <si>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</si>
  <si>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</si>
  <si>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</si>
  <si>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</si>
  <si>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</si>
  <si>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</si>
  <si>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</si>
  <si>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</si>
  <si>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</si>
  <si>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</si>
  <si>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</si>
  <si>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</si>
  <si>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</si>
  <si>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</si>
  <si>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</si>
  <si>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</si>
  <si>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</si>
  <si>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</si>
  <si>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</si>
  <si>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</si>
  <si>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</si>
  <si>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</si>
  <si>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</si>
  <si>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</si>
  <si>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</si>
  <si>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</si>
  <si>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</si>
  <si>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</si>
  <si>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</si>
  <si>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</si>
  <si>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</si>
  <si>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</si>
  <si>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</si>
  <si>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</si>
  <si>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</si>
  <si>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</si>
  <si>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</si>
  <si>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</si>
  <si>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</si>
  <si>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</si>
  <si>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</si>
  <si>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</si>
  <si>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</si>
  <si>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</si>
  <si>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</si>
  <si>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</si>
  <si>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</si>
  <si>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</si>
  <si>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</si>
  <si>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</si>
  <si>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</si>
  <si>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</si>
  <si>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</si>
  <si>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</si>
  <si>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</si>
  <si>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</si>
  <si>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</si>
  <si>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</si>
  <si>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</si>
  <si>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</si>
  <si>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</si>
  <si>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</si>
  <si>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</si>
  <si>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</si>
  <si>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</si>
  <si>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</si>
  <si>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</si>
  <si>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</si>
  <si>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</si>
  <si>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</si>
  <si>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</si>
  <si>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</si>
  <si>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</si>
  <si>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</si>
  <si>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</si>
  <si>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</si>
  <si>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</si>
  <si>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</si>
  <si>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</si>
  <si>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</si>
  <si>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</si>
  <si>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</si>
  <si>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</si>
  <si>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</si>
  <si>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</si>
  <si>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</si>
  <si>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</si>
  <si>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</si>
  <si>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</si>
  <si>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</si>
  <si>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</si>
  <si>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</si>
  <si>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</si>
  <si>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</si>
  <si>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</si>
  <si>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</si>
  <si>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</si>
  <si>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</si>
  <si>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</si>
  <si>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</si>
  <si>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</si>
  <si>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</si>
  <si>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</si>
  <si>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</si>
  <si>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</si>
  <si>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</si>
  <si>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</si>
  <si>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</si>
  <si>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</si>
  <si>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</si>
  <si>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</si>
  <si>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</si>
  <si>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</si>
  <si>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</si>
  <si>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</si>
  <si>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</si>
  <si>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</si>
  <si>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</si>
  <si>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</si>
  <si>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</si>
  <si>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</si>
  <si>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</si>
  <si>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</si>
  <si>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</si>
  <si>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</si>
  <si>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</si>
  <si>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</si>
  <si>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</si>
  <si>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</si>
  <si>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</si>
  <si>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</si>
  <si>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</si>
  <si>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</si>
  <si>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</si>
  <si>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</si>
  <si>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</si>
  <si>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</si>
  <si>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</si>
  <si>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</si>
  <si>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</si>
  <si>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</si>
  <si>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</si>
  <si>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</si>
  <si>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</si>
  <si>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</si>
  <si>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</si>
  <si>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</si>
  <si>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</si>
  <si>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</si>
  <si>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</si>
  <si>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</si>
  <si>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</si>
  <si>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</si>
  <si>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</si>
  <si>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</si>
  <si>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</si>
  <si>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</si>
  <si>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</si>
  <si>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</si>
  <si>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</si>
  <si>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</si>
  <si>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</si>
  <si>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</si>
  <si>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</si>
  <si>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</si>
  <si>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</si>
  <si>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</si>
  <si>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</si>
  <si>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</si>
  <si>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</si>
  <si>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</si>
  <si>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</si>
  <si>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</si>
  <si>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</si>
  <si>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</si>
  <si>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</si>
  <si>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</si>
  <si>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</si>
  <si>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</si>
  <si>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</si>
  <si>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</si>
  <si>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</si>
  <si>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</si>
  <si>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</si>
  <si>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</si>
  <si>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</si>
  <si>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</si>
  <si>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</si>
  <si>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</si>
  <si>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</si>
  <si>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</si>
  <si>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</si>
  <si>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</si>
  <si>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</si>
  <si>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</si>
  <si>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</si>
  <si>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</si>
  <si>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</si>
  <si>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</si>
  <si>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</si>
  <si>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</si>
  <si>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</si>
  <si>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</si>
  <si>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</si>
  <si>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</si>
  <si>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</si>
  <si>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</si>
  <si>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</si>
  <si>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</si>
  <si>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</si>
  <si>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</si>
  <si>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</si>
  <si>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</si>
  <si>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</si>
  <si>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</si>
  <si>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</si>
  <si>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</si>
  <si>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</si>
  <si>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</si>
  <si>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</si>
  <si>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</si>
  <si>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</si>
  <si>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</si>
  <si>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</si>
  <si>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</si>
  <si>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</si>
  <si>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</si>
  <si>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</si>
  <si>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</si>
  <si>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</si>
  <si>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</si>
  <si>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</si>
  <si>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</si>
  <si>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</si>
  <si>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</si>
  <si>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</si>
  <si>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</si>
  <si>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</si>
  <si>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</si>
  <si>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</si>
  <si>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</si>
  <si>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</si>
  <si>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</si>
  <si>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</si>
  <si>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</si>
  <si>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</si>
  <si>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</si>
  <si>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</si>
  <si>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</si>
  <si>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</si>
  <si>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</si>
  <si>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</si>
  <si>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</si>
  <si>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</si>
  <si>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</si>
  <si>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</si>
  <si>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</si>
  <si>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</si>
  <si>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</si>
  <si>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</si>
  <si>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</si>
  <si>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</si>
  <si>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</si>
  <si>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</si>
  <si>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</si>
  <si>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</si>
  <si>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</si>
  <si>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</si>
  <si>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</si>
  <si>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</si>
  <si>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</si>
  <si>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</si>
  <si>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</si>
  <si>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</si>
  <si>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</si>
  <si>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</si>
  <si>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</si>
  <si>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</si>
  <si>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</si>
  <si>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</si>
  <si>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</si>
  <si>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</si>
  <si>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</si>
  <si>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</si>
  <si>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</si>
  <si>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</si>
  <si>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</si>
  <si>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</si>
  <si>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</si>
  <si>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</si>
  <si>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</si>
  <si>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</si>
  <si>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</si>
  <si>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</si>
  <si>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</si>
  <si>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</si>
  <si>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</si>
  <si>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</si>
  <si>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</si>
  <si>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</si>
  <si>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</si>
  <si>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</si>
  <si>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</si>
  <si>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</si>
  <si>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</si>
  <si>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</si>
  <si>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</si>
  <si>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</si>
  <si>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</si>
  <si>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</si>
  <si>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</si>
  <si>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</si>
  <si>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</si>
  <si>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</si>
  <si>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</si>
  <si>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</si>
  <si>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</si>
  <si>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</si>
  <si>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</si>
  <si>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</si>
  <si>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</si>
  <si>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</si>
  <si>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</si>
  <si>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</si>
  <si>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</si>
  <si>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</si>
  <si>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</si>
  <si>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</si>
  <si>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</si>
  <si>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</si>
  <si>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</si>
  <si>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</si>
  <si>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</si>
  <si>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</si>
  <si>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</si>
  <si>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</si>
  <si>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</si>
  <si>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</si>
  <si>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</si>
  <si>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</si>
  <si>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</si>
  <si>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</si>
  <si>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</si>
  <si>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</si>
  <si>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</si>
  <si>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</si>
  <si>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</si>
  <si>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</si>
  <si>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</si>
  <si>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</si>
  <si>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</si>
  <si>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</si>
  <si>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</si>
  <si>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</si>
  <si>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</si>
  <si>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</si>
  <si>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</si>
  <si>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</si>
  <si>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</si>
  <si>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</si>
  <si>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</si>
  <si>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</si>
  <si>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</si>
  <si>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</si>
  <si>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</si>
  <si>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</si>
  <si>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</si>
  <si>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</si>
  <si>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</si>
  <si>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</si>
  <si>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</si>
  <si>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</si>
  <si>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</si>
  <si>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</si>
  <si>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</si>
  <si>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</si>
  <si>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</si>
  <si>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</si>
  <si>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</si>
  <si>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</si>
  <si>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</si>
  <si>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</si>
  <si>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</si>
  <si>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</si>
  <si>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</si>
  <si>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</si>
  <si>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</si>
  <si>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</si>
  <si>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</si>
  <si>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</si>
  <si>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</si>
  <si>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</si>
  <si>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</si>
  <si>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</si>
  <si>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</si>
  <si>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</si>
  <si>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</si>
  <si>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</si>
  <si>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</si>
  <si>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</si>
  <si>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</si>
  <si>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</si>
  <si>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</si>
  <si>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</si>
  <si>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</si>
  <si>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</si>
  <si>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</si>
  <si>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</si>
  <si>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</si>
  <si>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</si>
  <si>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</si>
  <si>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</si>
  <si>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</si>
  <si>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</si>
  <si>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</si>
  <si>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</si>
  <si>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</si>
  <si>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</si>
  <si>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</si>
  <si>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</si>
  <si>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</si>
  <si>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</si>
  <si>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</si>
  <si>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</si>
  <si>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</si>
  <si>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</si>
  <si>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</si>
  <si>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</si>
  <si>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</si>
  <si>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</si>
  <si>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</si>
  <si>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</si>
  <si>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</si>
  <si>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</si>
  <si>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</si>
  <si>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</si>
  <si>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</si>
  <si>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</si>
  <si>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</si>
  <si>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</si>
  <si>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</si>
  <si>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</si>
  <si>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</si>
  <si>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</si>
  <si>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</si>
  <si>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</si>
  <si>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</si>
  <si>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</si>
  <si>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</si>
  <si>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</si>
  <si>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</si>
  <si>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</si>
  <si>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</si>
  <si>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</si>
  <si>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</si>
  <si>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</si>
  <si>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</si>
  <si>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</si>
  <si>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</si>
  <si>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</si>
  <si>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</si>
  <si>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</si>
  <si>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</si>
  <si>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</si>
  <si>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</si>
  <si>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</si>
  <si>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</si>
  <si>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</si>
  <si>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</si>
  <si>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</si>
  <si>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</si>
  <si>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</si>
  <si>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</si>
  <si>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</si>
  <si>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</si>
  <si>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</si>
  <si>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</si>
  <si>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</si>
  <si>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</si>
  <si>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</si>
  <si>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</si>
  <si>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</si>
  <si>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</si>
  <si>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</si>
  <si>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</si>
  <si>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</si>
  <si>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</si>
  <si>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</si>
  <si>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</si>
  <si>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</si>
  <si>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</si>
  <si>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</si>
  <si>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</si>
  <si>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</si>
  <si>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</si>
  <si>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</si>
  <si>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</si>
  <si>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</si>
  <si>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</si>
  <si>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</si>
  <si>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</si>
  <si>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</si>
  <si>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</si>
  <si>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</si>
  <si>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</si>
  <si>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</si>
  <si>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</si>
  <si>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</si>
  <si>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</si>
  <si>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</si>
  <si>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</si>
  <si>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</si>
  <si>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</si>
  <si>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</si>
  <si>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</si>
  <si>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</si>
  <si>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</si>
  <si>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</si>
  <si>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</si>
  <si>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</si>
  <si>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</si>
  <si>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</si>
  <si>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</si>
  <si>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</si>
  <si>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</si>
  <si>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</si>
  <si>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</si>
  <si>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</si>
  <si>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</si>
  <si>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</si>
  <si>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</si>
  <si>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</si>
  <si>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</si>
  <si>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</si>
  <si>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</si>
  <si>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</si>
  <si>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</si>
  <si>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</si>
  <si>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</si>
  <si>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</si>
  <si>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</si>
  <si>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</si>
  <si>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</si>
  <si>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</si>
  <si>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</si>
  <si>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</si>
  <si>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</si>
  <si>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</si>
  <si>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</si>
  <si>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</si>
  <si>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</si>
  <si>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</si>
  <si>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</si>
  <si>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</si>
  <si>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</si>
  <si>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</si>
  <si>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</si>
  <si>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</si>
  <si>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</si>
  <si>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</si>
  <si>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</si>
  <si>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</si>
  <si>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</si>
  <si>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</si>
  <si>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</si>
  <si>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</si>
  <si>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</si>
  <si>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</si>
  <si>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</si>
  <si>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</si>
  <si>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</si>
  <si>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</si>
  <si>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</si>
  <si>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</si>
  <si>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</si>
  <si>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</si>
  <si>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</si>
  <si>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</si>
  <si>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</si>
  <si>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</si>
  <si>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</si>
  <si>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</si>
  <si>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</si>
  <si>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</si>
  <si>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</si>
  <si>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</si>
  <si>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</si>
  <si>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</si>
  <si>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</si>
  <si>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</si>
  <si>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</si>
  <si>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</si>
  <si>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</si>
  <si>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</si>
  <si>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</si>
  <si>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</si>
  <si>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</si>
  <si>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</si>
  <si>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</si>
  <si>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</si>
  <si>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</si>
  <si>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</si>
  <si>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</si>
  <si>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</si>
  <si>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</si>
  <si>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</si>
  <si>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</si>
  <si>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</si>
  <si>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</si>
  <si>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</si>
  <si>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</si>
  <si>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</si>
  <si>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</si>
  <si>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</si>
  <si>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</si>
  <si>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</si>
  <si>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</si>
  <si>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</si>
  <si>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</si>
  <si>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</si>
  <si>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</si>
  <si>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</si>
  <si>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</si>
  <si>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</si>
  <si>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</si>
  <si>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</si>
  <si>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</si>
  <si>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</si>
  <si>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</si>
  <si>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</si>
  <si>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</si>
  <si>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</si>
  <si>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</si>
  <si>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</si>
  <si>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</si>
  <si>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</si>
  <si>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</si>
  <si>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</si>
  <si>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</si>
  <si>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</si>
  <si>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</si>
  <si>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</si>
  <si>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</si>
  <si>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</si>
  <si>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</si>
  <si>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</si>
  <si>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</si>
  <si>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</si>
  <si>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</si>
  <si>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</si>
  <si>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</si>
  <si>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</si>
  <si>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</si>
  <si>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</si>
  <si>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</si>
  <si>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</si>
  <si>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</si>
  <si>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</si>
  <si>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</si>
  <si>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</si>
  <si>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</si>
  <si>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</si>
  <si>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</si>
  <si>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</si>
  <si>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</si>
  <si>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</si>
  <si>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</si>
  <si>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</si>
  <si>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</si>
  <si>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</si>
  <si>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</si>
  <si>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</si>
  <si>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</si>
  <si>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</si>
  <si>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</si>
  <si>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</si>
  <si>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</si>
  <si>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</si>
  <si>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</si>
  <si>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</si>
  <si>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</si>
  <si>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</si>
  <si>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</si>
  <si>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</si>
  <si>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</si>
  <si>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</si>
  <si>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</si>
  <si>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</si>
  <si>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</si>
  <si>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</si>
  <si>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</si>
  <si>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</si>
  <si>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</si>
  <si>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</si>
  <si>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</si>
  <si>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</si>
  <si>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</si>
  <si>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</si>
  <si>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</si>
  <si>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</si>
  <si>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</si>
  <si>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</si>
  <si>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</si>
  <si>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</si>
  <si>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</si>
  <si>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</si>
  <si>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</si>
  <si>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</si>
  <si>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</si>
  <si>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</si>
  <si>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</si>
  <si>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</si>
  <si>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</si>
  <si>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</si>
  <si>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</si>
  <si>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</si>
  <si>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</si>
  <si>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</si>
  <si>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</si>
  <si>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</si>
  <si>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</si>
  <si>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</si>
  <si>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</si>
  <si>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</si>
  <si>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</si>
  <si>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</si>
  <si>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</si>
  <si>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</si>
  <si>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</si>
  <si>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</si>
  <si>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</si>
  <si>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</si>
  <si>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</si>
  <si>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</si>
  <si>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</si>
  <si>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</si>
  <si>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</si>
  <si>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</si>
  <si>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</si>
  <si>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</si>
  <si>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</si>
  <si>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</si>
  <si>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</si>
  <si>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</si>
  <si>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</si>
  <si>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</si>
  <si>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</si>
  <si>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</si>
  <si>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</si>
  <si>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</si>
  <si>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</si>
  <si>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</si>
  <si>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</si>
  <si>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</si>
  <si>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</si>
  <si>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</si>
  <si>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</si>
  <si>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</si>
  <si>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</si>
  <si>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</si>
  <si>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</si>
  <si>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</si>
  <si>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</si>
  <si>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</si>
  <si>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</si>
  <si>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</si>
  <si>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</si>
  <si>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</si>
  <si>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</si>
  <si>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</si>
  <si>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</si>
  <si>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</si>
  <si>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</si>
  <si>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</si>
  <si>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</si>
  <si>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</si>
  <si>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</si>
  <si>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</si>
  <si>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</si>
  <si>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</si>
  <si>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</si>
  <si>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</si>
  <si>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</si>
  <si>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</si>
  <si>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</si>
  <si>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</si>
  <si>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</si>
  <si>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</si>
  <si>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</si>
  <si>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</si>
  <si>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</si>
  <si>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</si>
  <si>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</si>
  <si>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</si>
  <si>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</si>
  <si>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</si>
  <si>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</si>
  <si>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</si>
  <si>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</si>
  <si>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</si>
  <si>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</si>
  <si>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</si>
  <si>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</si>
  <si>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</si>
  <si>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</si>
  <si>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</si>
  <si>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</si>
  <si>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</si>
  <si>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</si>
  <si>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</si>
  <si>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</si>
  <si>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</si>
  <si>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</si>
  <si>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</si>
  <si>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</si>
  <si>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</si>
  <si>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</si>
  <si>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</si>
  <si>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</si>
  <si>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</si>
  <si>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</si>
  <si>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</si>
  <si>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</si>
  <si>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</si>
  <si>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</si>
  <si>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</si>
  <si>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</si>
  <si>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</si>
  <si>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</si>
  <si>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</si>
  <si>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</si>
  <si>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</si>
  <si>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</si>
  <si>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</si>
  <si>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</si>
  <si>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</si>
  <si>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</si>
  <si>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</si>
  <si>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</si>
  <si>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</si>
  <si>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</si>
  <si>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</si>
  <si>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</si>
  <si>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</si>
  <si>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</si>
  <si>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</si>
  <si>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</si>
  <si>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</si>
  <si>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</si>
  <si>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</si>
  <si>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</si>
  <si>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</si>
  <si>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</si>
  <si>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</si>
  <si>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</si>
  <si>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</si>
  <si>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</si>
  <si>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</si>
  <si>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</si>
  <si>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</si>
  <si>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</si>
  <si>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</si>
  <si>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</si>
  <si>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</si>
  <si>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</si>
  <si>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</si>
  <si>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</si>
  <si>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</si>
  <si>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</si>
  <si>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</si>
  <si>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</si>
  <si>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</si>
  <si>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</si>
  <si>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</si>
  <si>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</si>
  <si>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</si>
  <si>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</si>
  <si>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</si>
  <si>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</si>
  <si>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</si>
  <si>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</si>
  <si>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</si>
  <si>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</si>
  <si>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</si>
  <si>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</si>
  <si>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</si>
  <si>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</si>
  <si>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</si>
  <si>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</si>
  <si>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</si>
  <si>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</si>
  <si>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</si>
  <si>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</si>
  <si>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</si>
  <si>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</si>
  <si>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</si>
  <si>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</si>
  <si>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</si>
  <si>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</si>
  <si>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</si>
  <si>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</si>
  <si>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</si>
  <si>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</si>
  <si>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</si>
  <si>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</si>
  <si>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</si>
  <si>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</si>
  <si>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</si>
  <si>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</si>
  <si>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</si>
  <si>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</si>
  <si>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</si>
  <si>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</si>
  <si>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</si>
  <si>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</si>
  <si>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</si>
  <si>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</si>
  <si>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</si>
  <si>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</si>
  <si>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</si>
  <si>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</si>
  <si>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</si>
  <si>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</si>
  <si>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</si>
  <si>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</si>
  <si>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</si>
  <si>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</si>
  <si>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</si>
  <si>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</si>
  <si>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</si>
  <si>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</si>
  <si>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</si>
  <si>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</si>
  <si>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</si>
  <si>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</si>
  <si>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</si>
  <si>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</si>
  <si>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</si>
  <si>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</si>
  <si>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</si>
  <si>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</si>
  <si>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</si>
  <si>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</si>
  <si>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</si>
  <si>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</si>
  <si>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</si>
  <si>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</si>
  <si>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</si>
  <si>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</si>
  <si>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</si>
  <si>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</si>
  <si>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</si>
  <si>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</si>
  <si>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</si>
  <si>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</si>
  <si>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</si>
  <si>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</si>
  <si>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</si>
  <si>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</si>
  <si>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</si>
  <si>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</si>
  <si>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</si>
  <si>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</si>
  <si>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</si>
  <si>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</si>
  <si>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</si>
  <si>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</si>
  <si>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</si>
  <si>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</si>
  <si>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</si>
  <si>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</si>
  <si>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</si>
  <si>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</si>
  <si>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</si>
  <si>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</si>
  <si>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</si>
  <si>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</si>
  <si>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</si>
  <si>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</si>
  <si>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</si>
  <si>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</si>
  <si>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</si>
  <si>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</si>
  <si>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</si>
  <si>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</si>
  <si>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</si>
  <si>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</si>
  <si>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</si>
  <si>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</si>
  <si>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</si>
  <si>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</si>
  <si>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</si>
  <si>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</si>
  <si>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</si>
  <si>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</si>
  <si>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</si>
  <si>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</si>
  <si>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</si>
  <si>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</si>
  <si>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</si>
  <si>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</si>
  <si>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</si>
  <si>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</si>
  <si>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</si>
  <si>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</si>
  <si>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</si>
  <si>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</si>
  <si>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</si>
  <si>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</si>
  <si>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</si>
  <si>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</si>
  <si>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</si>
  <si>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</si>
  <si>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</si>
  <si>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</si>
  <si>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</si>
  <si>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</si>
  <si>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</si>
  <si>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</si>
  <si>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</si>
  <si>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</si>
  <si>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</si>
  <si>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</si>
  <si>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</si>
  <si>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</si>
  <si>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</si>
  <si>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</si>
  <si>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</si>
  <si>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</si>
  <si>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</si>
  <si>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</si>
  <si>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</si>
  <si>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</si>
  <si>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</si>
  <si>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</si>
  <si>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</si>
  <si>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</si>
  <si>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</si>
  <si>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</si>
  <si>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</si>
  <si>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</si>
  <si>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</si>
  <si>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</si>
  <si>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</si>
  <si>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</si>
  <si>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</si>
  <si>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</si>
  <si>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</si>
  <si>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</si>
  <si>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</si>
  <si>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</si>
  <si>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</si>
  <si>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</si>
  <si>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</si>
  <si>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</si>
  <si>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</si>
  <si>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</si>
  <si>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</si>
  <si>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</si>
  <si>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</si>
  <si>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</si>
  <si>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</si>
  <si>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</si>
  <si>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</si>
  <si>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</si>
  <si>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</si>
  <si>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</si>
  <si>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</si>
  <si>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</si>
  <si>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</si>
  <si>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</si>
  <si>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</si>
  <si>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</si>
  <si>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</si>
  <si>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</si>
  <si>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</si>
  <si>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</si>
  <si>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</si>
  <si>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</si>
  <si>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</si>
  <si>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</si>
  <si>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</si>
  <si>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</si>
  <si>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</si>
  <si>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</si>
  <si>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</si>
  <si>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</si>
  <si>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</si>
  <si>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</si>
  <si>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</si>
  <si>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</si>
  <si>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</si>
  <si>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</si>
  <si>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</si>
  <si>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</si>
  <si>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</si>
  <si>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</si>
  <si>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</si>
  <si>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</si>
  <si>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</si>
  <si>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</si>
  <si>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</si>
  <si>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</si>
  <si>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</si>
  <si>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</si>
  <si>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</si>
  <si>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</si>
  <si>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</si>
  <si>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</si>
  <si>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</si>
  <si>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</si>
  <si>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</si>
  <si>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</si>
  <si>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</si>
  <si>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</si>
  <si>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</si>
  <si>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</si>
  <si>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</si>
  <si>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</si>
  <si>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</si>
  <si>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</si>
  <si>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</si>
  <si>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</si>
  <si>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</si>
  <si>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</si>
  <si>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</si>
  <si>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</si>
  <si>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</si>
  <si>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</si>
  <si>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</si>
  <si>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</si>
  <si>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</si>
  <si>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</si>
  <si>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</si>
  <si>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</si>
  <si>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</si>
  <si>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</si>
  <si>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</si>
  <si>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</si>
  <si>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</si>
  <si>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</si>
  <si>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</si>
  <si>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</si>
  <si>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</si>
  <si>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</si>
  <si>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</si>
  <si>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</si>
  <si>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</si>
  <si>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</si>
  <si>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</si>
  <si>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</si>
  <si>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</si>
  <si>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</si>
  <si>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</si>
  <si>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</si>
  <si>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</si>
  <si>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</si>
  <si>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</si>
  <si>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</si>
  <si>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</si>
  <si>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</si>
  <si>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</si>
  <si>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</si>
  <si>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</si>
  <si>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</si>
  <si>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</si>
  <si>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</si>
  <si>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</si>
  <si>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</si>
  <si>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</si>
  <si>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</si>
  <si>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</si>
  <si>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</si>
  <si>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</si>
  <si>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</si>
  <si>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</si>
  <si>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</si>
  <si>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</si>
  <si>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</si>
  <si>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</si>
  <si>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</si>
  <si>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</si>
  <si>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</si>
  <si>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</si>
  <si>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</si>
  <si>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</si>
  <si>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</si>
  <si>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</si>
  <si>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</si>
  <si>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</si>
  <si>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</si>
  <si>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</si>
  <si>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</si>
  <si>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</si>
  <si>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</si>
  <si>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</si>
  <si>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</si>
  <si>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</si>
  <si>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</si>
  <si>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</si>
  <si>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</si>
  <si>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</si>
  <si>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</si>
  <si>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</si>
  <si>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</si>
  <si>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</si>
  <si>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</si>
  <si>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</si>
  <si>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</si>
  <si>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</si>
  <si>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</si>
  <si>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</si>
  <si>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</si>
  <si>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</si>
  <si>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</si>
  <si>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</si>
  <si>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</si>
  <si>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</si>
  <si>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</si>
  <si>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</si>
  <si>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</si>
  <si>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</si>
  <si>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</si>
  <si>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</si>
  <si>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</si>
  <si>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</si>
  <si>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</si>
  <si>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</si>
  <si>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</si>
  <si>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</si>
  <si>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</si>
  <si>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</si>
  <si>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</si>
  <si>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</si>
  <si>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</si>
  <si>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</si>
  <si>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</si>
  <si>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</si>
  <si>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</si>
  <si>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</si>
  <si>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</si>
  <si>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</si>
  <si>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</si>
  <si>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</si>
  <si>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</si>
  <si>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</si>
  <si>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</si>
  <si>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</si>
  <si>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</si>
  <si>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</si>
  <si>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</si>
  <si>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</si>
  <si>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</si>
  <si>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</si>
  <si>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</si>
  <si>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</si>
  <si>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</si>
  <si>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</si>
  <si>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</si>
  <si>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</si>
  <si>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</si>
  <si>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</si>
  <si>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</si>
  <si>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</si>
  <si>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</si>
  <si>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</si>
  <si>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</si>
  <si>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</si>
  <si>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</si>
  <si>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</si>
  <si>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</si>
  <si>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</si>
  <si>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</si>
  <si>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</si>
  <si>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</si>
  <si>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</si>
  <si>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</si>
  <si>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</si>
  <si>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</si>
  <si>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</si>
  <si>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</si>
  <si>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</si>
  <si>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</si>
  <si>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</si>
  <si>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</si>
  <si>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</si>
  <si>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</si>
  <si>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</si>
  <si>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</si>
  <si>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</si>
  <si>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</si>
  <si>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</si>
  <si>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</si>
  <si>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</si>
  <si>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</si>
  <si>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</si>
  <si>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</si>
  <si>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</si>
  <si>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</si>
  <si>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</si>
  <si>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</si>
  <si>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</si>
  <si>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</si>
  <si>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</si>
  <si>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</si>
  <si>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</si>
  <si>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</si>
  <si>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</si>
  <si>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</si>
  <si>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</si>
  <si>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</si>
  <si>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</si>
  <si>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</si>
  <si>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</si>
  <si>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</si>
  <si>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</si>
  <si>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</si>
  <si>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</si>
  <si>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</si>
  <si>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</si>
  <si>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</si>
  <si>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</si>
  <si>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</si>
  <si>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</si>
  <si>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</si>
  <si>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</si>
  <si>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</si>
  <si>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</si>
  <si>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</si>
  <si>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</si>
  <si>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</si>
  <si>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</si>
  <si>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</si>
  <si>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</si>
  <si>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</si>
  <si>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</si>
  <si>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</si>
  <si>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</si>
  <si>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</si>
  <si>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</si>
  <si>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</si>
  <si>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</si>
  <si>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</si>
  <si>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</si>
  <si>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</si>
  <si>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</si>
  <si>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</si>
  <si>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</si>
  <si>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</si>
  <si>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</si>
  <si>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</si>
  <si>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</si>
  <si>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</si>
  <si>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</si>
  <si>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</si>
  <si>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</si>
  <si>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</si>
  <si>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</si>
  <si>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</si>
  <si>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</si>
  <si>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</si>
  <si>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</si>
  <si>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</si>
  <si>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</si>
  <si>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</si>
  <si>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</si>
  <si>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</si>
  <si>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</si>
  <si>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</si>
  <si>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</si>
  <si>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</si>
  <si>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</si>
  <si>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</si>
  <si>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</si>
  <si>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</si>
  <si>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</si>
  <si>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</si>
  <si>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</si>
  <si>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</si>
  <si>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</si>
  <si>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</si>
  <si>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</si>
  <si>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</si>
  <si>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</si>
  <si>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</si>
  <si>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</si>
  <si>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</si>
  <si>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</si>
  <si>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</si>
  <si>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</si>
  <si>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</si>
  <si>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</si>
  <si>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</si>
  <si>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</si>
  <si>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</si>
  <si>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</si>
  <si>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</si>
  <si>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</si>
  <si>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</si>
  <si>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</si>
  <si>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</si>
  <si>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</si>
  <si>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</si>
  <si>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</si>
  <si>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</si>
  <si>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</si>
  <si>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</si>
  <si>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</si>
  <si>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</si>
  <si>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</si>
  <si>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</si>
  <si>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</si>
  <si>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</si>
  <si>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</si>
  <si>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</si>
  <si>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</si>
  <si>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</si>
  <si>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</si>
  <si>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</si>
  <si>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</si>
  <si>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</si>
  <si>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</si>
  <si>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</si>
  <si>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</si>
  <si>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</si>
  <si>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</si>
  <si>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</si>
  <si>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</si>
  <si>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</si>
  <si>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</si>
  <si>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</si>
  <si>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</si>
  <si>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</si>
  <si>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</si>
  <si>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</si>
  <si>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</si>
  <si>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</si>
  <si>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</si>
  <si>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</si>
  <si>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</si>
  <si>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</si>
  <si>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</si>
  <si>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</si>
  <si>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</si>
  <si>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</si>
  <si>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</si>
  <si>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</si>
  <si>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</si>
  <si>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</si>
  <si>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</si>
  <si>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</si>
  <si>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</si>
  <si>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</si>
  <si>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</si>
  <si>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</si>
  <si>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</si>
  <si>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</si>
  <si>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</si>
  <si>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</si>
  <si>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</si>
  <si>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</si>
  <si>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</si>
  <si>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</si>
  <si>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</si>
  <si>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</si>
  <si>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</si>
  <si>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</si>
  <si>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</si>
  <si>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</si>
  <si>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</si>
  <si>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</si>
  <si>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</si>
  <si>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</si>
  <si>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</si>
  <si>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</si>
  <si>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</si>
  <si>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</si>
  <si>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</si>
  <si>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</si>
  <si>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</si>
  <si>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</si>
  <si>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</si>
  <si>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</si>
  <si>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</si>
  <si>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</si>
  <si>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</si>
  <si>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</si>
  <si>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</si>
  <si>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</si>
  <si>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</si>
  <si>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</si>
  <si>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</si>
  <si>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</si>
  <si>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</si>
  <si>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</si>
  <si>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</si>
  <si>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</si>
  <si>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</si>
  <si>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</si>
  <si>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</si>
  <si>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</si>
  <si>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</si>
  <si>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</si>
  <si>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</si>
  <si>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</si>
  <si>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</si>
  <si>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</si>
  <si>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</si>
  <si>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</si>
  <si>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</si>
  <si>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</si>
  <si>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</si>
  <si>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</si>
  <si>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</si>
  <si>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</si>
  <si>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</si>
  <si>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</si>
  <si>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</si>
  <si>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</si>
  <si>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</si>
  <si>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</si>
  <si>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</si>
  <si>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</si>
  <si>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</si>
  <si>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</si>
  <si>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</si>
  <si>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</si>
  <si>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</si>
  <si>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</si>
  <si>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</si>
  <si>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</si>
  <si>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</si>
  <si>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</si>
  <si>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</si>
  <si>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</si>
  <si>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</si>
  <si>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</si>
  <si>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</si>
  <si>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</si>
  <si>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</si>
  <si>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</si>
  <si>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</si>
  <si>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</si>
  <si>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</si>
  <si>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</si>
  <si>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</si>
  <si>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</si>
  <si>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</si>
  <si>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</si>
  <si>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</si>
  <si>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</si>
  <si>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</si>
  <si>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</si>
  <si>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</si>
  <si>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</si>
  <si>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</si>
  <si>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</si>
  <si>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</si>
  <si>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</si>
  <si>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</si>
  <si>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</si>
  <si>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</si>
  <si>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</si>
  <si>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</si>
  <si>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</si>
  <si>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</si>
  <si>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</si>
  <si>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</si>
  <si>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</si>
  <si>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</si>
  <si>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</si>
  <si>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</si>
  <si>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</si>
  <si>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</si>
  <si>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</si>
  <si>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</si>
  <si>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</si>
  <si>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</si>
  <si>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</si>
  <si>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</si>
  <si>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</si>
  <si>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</si>
  <si>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</si>
  <si>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</si>
  <si>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</si>
  <si>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</si>
  <si>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</si>
  <si>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</si>
  <si>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</si>
  <si>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</si>
  <si>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</si>
  <si>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</si>
  <si>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</si>
  <si>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</si>
  <si>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</si>
  <si>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</si>
  <si>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</si>
  <si>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</si>
  <si>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</si>
  <si>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</si>
  <si>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</si>
  <si>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</si>
  <si>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</si>
  <si>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</si>
  <si>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</si>
  <si>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</si>
  <si>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</si>
  <si>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</si>
  <si>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</si>
  <si>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</si>
  <si>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</si>
  <si>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</si>
  <si>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</si>
  <si>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</si>
  <si>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</si>
  <si>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</si>
  <si>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</si>
  <si>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</si>
  <si>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</si>
  <si>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</si>
  <si>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</si>
  <si>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</si>
  <si>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</si>
  <si>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</si>
  <si>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</si>
  <si>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</si>
  <si>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</si>
  <si>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</si>
  <si>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</si>
  <si>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</si>
  <si>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</si>
  <si>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</si>
  <si>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</si>
  <si>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</si>
  <si>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</si>
  <si>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</si>
  <si>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</si>
  <si>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</si>
  <si>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</si>
  <si>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</si>
  <si>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</si>
  <si>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</si>
  <si>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</si>
  <si>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</si>
  <si>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</si>
  <si>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</si>
  <si>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</si>
  <si>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</si>
  <si>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</si>
  <si>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</si>
  <si>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</si>
  <si>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</si>
  <si>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</si>
  <si>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</si>
  <si>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</si>
  <si>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</si>
  <si>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</si>
  <si>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</si>
  <si>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</si>
  <si>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</si>
  <si>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</si>
  <si>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</si>
  <si>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</si>
  <si>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</si>
  <si>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</si>
  <si>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</si>
  <si>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</si>
  <si>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</si>
  <si>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</si>
  <si>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</si>
  <si>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</si>
  <si>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</si>
  <si>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</si>
  <si>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</si>
  <si>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</si>
  <si>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</si>
  <si>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</si>
  <si>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</si>
  <si>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</si>
  <si>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</si>
  <si>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</si>
  <si>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</si>
  <si>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</si>
  <si>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</si>
  <si>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</si>
  <si>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</si>
  <si>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</si>
  <si>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</si>
  <si>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</si>
  <si>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</si>
  <si>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</si>
  <si>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</si>
  <si>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</si>
  <si>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</si>
  <si>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</si>
  <si>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</si>
  <si>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</si>
  <si>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</si>
  <si>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</si>
  <si>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</si>
  <si>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</si>
  <si>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</si>
  <si>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</si>
  <si>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</si>
  <si>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</si>
  <si>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</si>
  <si>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</si>
  <si>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</si>
  <si>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</si>
  <si>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</si>
  <si>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</si>
  <si>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</si>
  <si>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</si>
  <si>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</si>
  <si>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</si>
  <si>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</si>
  <si>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</si>
  <si>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</si>
  <si>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</si>
  <si>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</si>
  <si>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</si>
  <si>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</si>
  <si>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</si>
  <si>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</si>
  <si>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</si>
  <si>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</si>
  <si>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</si>
  <si>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</si>
  <si>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</si>
  <si>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</si>
  <si>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</si>
  <si>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</si>
  <si>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</si>
  <si>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</si>
  <si>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</si>
  <si>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</si>
  <si>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</si>
  <si>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</si>
  <si>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</si>
  <si>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</si>
  <si>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</si>
  <si>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</si>
  <si>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</si>
  <si>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</si>
  <si>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</si>
  <si>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</si>
  <si>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</si>
  <si>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</si>
  <si>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</si>
  <si>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</si>
  <si>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</si>
  <si>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</si>
  <si>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</si>
  <si>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</si>
  <si>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</si>
  <si>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</si>
  <si>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</si>
  <si>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</si>
  <si>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</si>
  <si>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</si>
  <si>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</si>
  <si>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</si>
  <si>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</si>
  <si>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</si>
  <si>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</si>
  <si>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</si>
  <si>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</si>
  <si>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</si>
  <si>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</si>
  <si>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</si>
  <si>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</si>
  <si>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</si>
  <si>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</si>
  <si>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</si>
  <si>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</si>
  <si>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</si>
  <si>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</si>
  <si>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</si>
  <si>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</si>
  <si>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</si>
  <si>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</si>
  <si>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</si>
  <si>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</si>
  <si>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</si>
  <si>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</si>
  <si>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</si>
  <si>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</si>
  <si>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</si>
  <si>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</si>
  <si>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</si>
  <si>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</si>
  <si>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</si>
  <si>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</si>
  <si>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</si>
  <si>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</si>
  <si>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</si>
  <si>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</si>
  <si>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</si>
  <si>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</si>
  <si>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</si>
  <si>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</si>
  <si>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</si>
  <si>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</si>
  <si>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</si>
  <si>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</si>
  <si>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</si>
  <si>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</si>
  <si>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</si>
  <si>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</si>
  <si>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</si>
  <si>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</si>
  <si>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</si>
  <si>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</si>
  <si>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</si>
  <si>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</si>
  <si>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</si>
  <si>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</si>
  <si>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</si>
  <si>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</si>
  <si>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</si>
  <si>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</si>
  <si>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</si>
  <si>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</si>
  <si>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</si>
  <si>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</si>
  <si>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</si>
  <si>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</si>
  <si>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</si>
  <si>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</si>
  <si>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</si>
  <si>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</si>
  <si>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</si>
  <si>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</si>
  <si>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</si>
  <si>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</si>
  <si>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</si>
  <si>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</si>
  <si>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</si>
  <si>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</si>
  <si>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</si>
  <si>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</si>
  <si>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</si>
  <si>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</si>
  <si>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</si>
  <si>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</si>
  <si>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</si>
  <si>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</si>
  <si>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</si>
  <si>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</si>
  <si>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</si>
  <si>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</si>
  <si>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</si>
  <si>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</si>
  <si>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</si>
  <si>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</si>
  <si>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</si>
  <si>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</si>
  <si>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</si>
  <si>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</si>
  <si>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</si>
  <si>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</si>
  <si>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</si>
  <si>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</si>
  <si>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</si>
  <si>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</si>
  <si>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</si>
  <si>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</si>
  <si>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</si>
  <si>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</si>
  <si>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</si>
  <si>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</si>
  <si>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</si>
  <si>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</si>
  <si>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</si>
  <si>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</si>
  <si>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</si>
  <si>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</si>
  <si>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</si>
  <si>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</si>
  <si>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</si>
  <si>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</si>
  <si>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</si>
  <si>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</si>
  <si>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</si>
  <si>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</si>
  <si>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</si>
  <si>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</si>
  <si>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</si>
  <si>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</si>
  <si>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</si>
  <si>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</si>
  <si>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</si>
  <si>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</si>
  <si>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</si>
  <si>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</si>
  <si>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</si>
  <si>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</si>
  <si>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</si>
  <si>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</si>
  <si>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</si>
  <si>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</si>
  <si>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</si>
  <si>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</si>
  <si>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</si>
  <si>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</si>
  <si>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</si>
  <si>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</si>
  <si>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</si>
  <si>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</si>
  <si>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</si>
  <si>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</si>
  <si>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</si>
  <si>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</si>
  <si>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</si>
  <si>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</si>
  <si>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</si>
  <si>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</si>
  <si>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</si>
  <si>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</si>
  <si>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</si>
  <si>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</si>
  <si>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</si>
  <si>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</si>
  <si>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</si>
  <si>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</si>
  <si>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</si>
  <si>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</si>
  <si>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</si>
  <si>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</si>
  <si>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</si>
  <si>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</si>
  <si>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</si>
  <si>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</si>
  <si>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</si>
  <si>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</si>
  <si>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</si>
  <si>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</si>
  <si>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</si>
  <si>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</si>
  <si>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</si>
  <si>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</si>
  <si>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</si>
  <si>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</si>
  <si>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</si>
  <si>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</si>
  <si>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</si>
  <si>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</si>
  <si>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</si>
  <si>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</si>
  <si>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</si>
  <si>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</si>
  <si>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</si>
  <si>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</si>
  <si>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</si>
  <si>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</si>
  <si>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</si>
  <si>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</si>
  <si>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</si>
  <si>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</si>
  <si>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</si>
  <si>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</si>
  <si>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</si>
  <si>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</si>
  <si>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</si>
  <si>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</si>
  <si>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</si>
  <si>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</si>
  <si>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</si>
  <si>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</si>
  <si>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</si>
  <si>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</si>
  <si>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</si>
  <si>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</si>
  <si>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</si>
  <si>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</si>
  <si>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</si>
  <si>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</si>
  <si>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</si>
  <si>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</si>
  <si>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</si>
  <si>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</si>
  <si>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</si>
  <si>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</si>
  <si>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</si>
  <si>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</si>
  <si>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</si>
  <si>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</si>
  <si>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</si>
  <si>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</si>
  <si>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</si>
  <si>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</si>
  <si>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</si>
  <si>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</si>
  <si>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</si>
  <si>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</si>
  <si>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</si>
  <si>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</si>
  <si>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</si>
  <si>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</si>
  <si>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</si>
  <si>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</si>
  <si>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</si>
  <si>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</si>
  <si>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</si>
  <si>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</si>
  <si>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</si>
  <si>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</si>
  <si>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</si>
  <si>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</si>
  <si>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</si>
  <si>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</si>
  <si>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</si>
  <si>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</si>
  <si>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</si>
  <si>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</si>
  <si>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</si>
  <si>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</si>
  <si>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</si>
  <si>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</si>
  <si>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</si>
  <si>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</si>
  <si>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</si>
  <si>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</si>
  <si>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</si>
  <si>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</si>
  <si>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</si>
  <si>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</si>
  <si>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</si>
  <si>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</si>
  <si>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</si>
  <si>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</si>
  <si>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</si>
  <si>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</si>
  <si>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</si>
  <si>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</si>
  <si>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</si>
  <si>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</si>
  <si>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</si>
  <si>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</si>
  <si>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</si>
  <si>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</si>
  <si>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</si>
  <si>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</si>
  <si>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</si>
  <si>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</si>
  <si>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</si>
  <si>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</si>
  <si>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</si>
  <si>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</si>
  <si>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</si>
  <si>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</si>
  <si>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</si>
  <si>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</si>
  <si>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</si>
  <si>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</si>
  <si>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</si>
  <si>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</si>
  <si>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</si>
  <si>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</si>
  <si>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</si>
  <si>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</si>
  <si>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</si>
  <si>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</si>
  <si>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</si>
  <si>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</si>
  <si>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</si>
  <si>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</si>
  <si>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</si>
  <si>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</si>
  <si>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</si>
  <si>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</si>
  <si>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</si>
  <si>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</si>
  <si>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</si>
  <si>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</si>
  <si>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</si>
  <si>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</si>
  <si>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</si>
  <si>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</si>
  <si>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</si>
  <si>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</si>
  <si>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</si>
  <si>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</si>
  <si>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</si>
  <si>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</si>
  <si>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</si>
  <si>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</si>
  <si>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</si>
  <si>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</si>
  <si>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</si>
  <si>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</si>
  <si>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</si>
  <si>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</si>
  <si>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</si>
  <si>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</si>
  <si>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</si>
  <si>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</si>
  <si>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</si>
  <si>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</si>
  <si>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</si>
  <si>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</si>
  <si>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</si>
  <si>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</si>
  <si>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</si>
  <si>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</si>
  <si>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</si>
  <si>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</si>
  <si>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</si>
  <si>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</si>
  <si>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</si>
  <si>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</si>
  <si>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</si>
  <si>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</si>
  <si>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</si>
  <si>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</si>
  <si>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</si>
  <si>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</si>
  <si>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</si>
  <si>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</si>
  <si>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</si>
  <si>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</si>
  <si>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</si>
  <si>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</si>
  <si>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</si>
  <si>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</si>
  <si>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</si>
  <si>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</si>
  <si>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</si>
  <si>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</si>
  <si>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</si>
  <si>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</si>
  <si>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</si>
  <si>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</si>
  <si>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</si>
  <si>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</si>
  <si>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</si>
  <si>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</si>
  <si>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</si>
  <si>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</si>
  <si>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</si>
  <si>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</si>
  <si>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</si>
  <si>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</si>
  <si>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</si>
  <si>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</si>
  <si>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</si>
  <si>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</si>
  <si>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</si>
  <si>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</si>
  <si>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</si>
  <si>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</si>
  <si>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</si>
  <si>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</si>
  <si>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</si>
  <si>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</si>
  <si>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</si>
  <si>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</si>
  <si>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</si>
  <si>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</si>
  <si>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</si>
  <si>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</si>
  <si>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</si>
  <si>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</si>
  <si>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</si>
  <si>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</si>
  <si>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</si>
  <si>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</si>
  <si>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</si>
  <si>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</si>
  <si>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</si>
  <si>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</si>
  <si>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</si>
  <si>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</si>
  <si>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</si>
  <si>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</si>
  <si>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</si>
  <si>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</si>
  <si>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</si>
  <si>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</si>
  <si>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</si>
  <si>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</si>
  <si>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</si>
  <si>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</si>
  <si>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</si>
  <si>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</si>
  <si>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</si>
  <si>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</si>
  <si>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</si>
  <si>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</si>
  <si>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</si>
  <si>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</si>
  <si>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</si>
  <si>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</si>
  <si>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</si>
  <si>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</si>
  <si>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</si>
  <si>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</si>
  <si>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</si>
  <si>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</si>
  <si>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</si>
  <si>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</si>
  <si>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</si>
  <si>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</si>
  <si>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</si>
  <si>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</si>
  <si>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</si>
  <si>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</si>
  <si>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</si>
  <si>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</si>
  <si>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</si>
  <si>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</si>
  <si>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</si>
  <si>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</si>
  <si>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</si>
  <si>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</si>
  <si>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</si>
  <si>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</si>
  <si>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</si>
  <si>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</si>
  <si>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</si>
  <si>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</si>
  <si>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</si>
  <si>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</si>
  <si>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</si>
  <si>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</si>
  <si>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</si>
  <si>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</si>
  <si>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</si>
  <si>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</si>
  <si>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</si>
  <si>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</si>
  <si>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</si>
  <si>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</si>
  <si>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</si>
  <si>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</si>
  <si>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</si>
  <si>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</si>
  <si>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</si>
  <si>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</si>
  <si>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</si>
  <si>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</si>
  <si>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</si>
  <si>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</si>
  <si>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</si>
  <si>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</si>
  <si>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</si>
  <si>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</si>
  <si>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</si>
  <si>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</si>
  <si>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</si>
  <si>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</si>
  <si>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</si>
  <si>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</si>
  <si>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</si>
  <si>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</si>
  <si>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</si>
  <si>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</si>
  <si>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</si>
  <si>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</si>
  <si>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</si>
  <si>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</si>
  <si>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</si>
  <si>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</si>
  <si>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</si>
  <si>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</si>
  <si>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</si>
  <si>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</si>
  <si>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</si>
  <si>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</si>
  <si>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</si>
  <si>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</si>
  <si>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</si>
  <si>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</si>
  <si>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</si>
  <si>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</si>
  <si>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</si>
  <si>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</si>
  <si>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</si>
  <si>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</si>
  <si>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</si>
  <si>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</si>
  <si>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</si>
  <si>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</si>
  <si>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</si>
  <si>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</si>
  <si>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</si>
  <si>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</si>
  <si>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</si>
  <si>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</si>
  <si>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</si>
  <si>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</si>
  <si>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</si>
  <si>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</si>
  <si>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</si>
  <si>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</si>
  <si>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</si>
  <si>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</si>
  <si>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</si>
  <si>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</si>
  <si>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</si>
  <si>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</si>
  <si>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</si>
  <si>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</si>
  <si>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</si>
  <si>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</si>
  <si>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</si>
  <si>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</si>
  <si>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</si>
  <si>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</si>
  <si>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</si>
  <si>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</si>
  <si>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</si>
  <si>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</si>
  <si>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</si>
  <si>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</si>
  <si>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</si>
  <si>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</si>
  <si>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</si>
  <si>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</si>
  <si>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</si>
  <si>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</si>
  <si>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</si>
  <si>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</si>
  <si>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</si>
  <si>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</si>
  <si>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</si>
  <si>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</si>
  <si>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</si>
  <si>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</si>
  <si>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</si>
  <si>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</si>
  <si>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</si>
  <si>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</si>
  <si>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</si>
  <si>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</si>
  <si>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</si>
  <si>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</si>
  <si>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</si>
  <si>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</si>
  <si>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</si>
  <si>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</si>
  <si>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</si>
  <si>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</si>
  <si>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</si>
  <si>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</si>
  <si>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</si>
  <si>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</si>
  <si>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</si>
  <si>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</si>
  <si>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</si>
  <si>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</si>
  <si>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</si>
  <si>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</si>
  <si>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</si>
  <si>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</si>
  <si>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</si>
  <si>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</si>
  <si>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</si>
  <si>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</si>
  <si>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</si>
  <si>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</si>
  <si>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</si>
  <si>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</si>
  <si>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</si>
  <si>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</si>
  <si>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</si>
  <si>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</si>
  <si>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</si>
  <si>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</si>
  <si>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</si>
  <si>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</si>
  <si>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</si>
  <si>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</si>
  <si>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</si>
  <si>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</si>
  <si>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</si>
  <si>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</si>
  <si>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</si>
  <si>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</si>
  <si>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</si>
  <si>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</si>
  <si>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</si>
  <si>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</si>
  <si>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</si>
  <si>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</si>
  <si>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</si>
  <si>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</si>
  <si>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</si>
  <si>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</si>
  <si>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</si>
  <si>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</si>
  <si>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</si>
  <si>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</si>
  <si>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</si>
  <si>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</si>
  <si>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</si>
  <si>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</si>
  <si>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</si>
  <si>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</si>
  <si>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</si>
  <si>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</si>
  <si>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</si>
  <si>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</si>
  <si>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</si>
  <si>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</si>
  <si>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</si>
  <si>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</si>
  <si>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</si>
  <si>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</si>
  <si>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</si>
  <si>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</si>
  <si>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</si>
  <si>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</si>
  <si>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</si>
  <si>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</si>
  <si>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</si>
  <si>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</si>
  <si>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</si>
  <si>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</si>
  <si>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</si>
  <si>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</si>
  <si>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</si>
  <si>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</si>
  <si>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</si>
  <si>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</si>
  <si>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</si>
  <si>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</si>
  <si>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</si>
  <si>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</si>
  <si>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</si>
  <si>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</si>
  <si>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</si>
  <si>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</si>
  <si>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</si>
  <si>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</si>
  <si>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</si>
  <si>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</si>
  <si>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</si>
  <si>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</si>
  <si>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</si>
  <si>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</si>
  <si>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</si>
  <si>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</si>
  <si>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</si>
  <si>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</si>
  <si>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</si>
  <si>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</si>
  <si>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</si>
  <si>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</si>
  <si>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</si>
  <si>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</si>
  <si>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</si>
  <si>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</si>
  <si>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</si>
  <si>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</si>
  <si>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</si>
  <si>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</si>
  <si>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</si>
  <si>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</si>
  <si>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</si>
  <si>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</si>
  <si>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</si>
  <si>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</si>
  <si>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</si>
  <si>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</si>
  <si>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</si>
  <si>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</si>
  <si>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</si>
  <si>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</si>
  <si>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</si>
  <si>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</si>
  <si>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</si>
  <si>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</si>
  <si>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</si>
  <si>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</si>
  <si>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</si>
  <si>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</si>
  <si>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</si>
  <si>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</si>
  <si>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</si>
  <si>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</si>
  <si>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</si>
  <si>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</si>
  <si>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</si>
  <si>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</si>
  <si>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</si>
  <si>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</si>
  <si>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</si>
  <si>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</si>
  <si>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</si>
  <si>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</si>
  <si>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</si>
  <si>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</si>
  <si>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</si>
  <si>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</si>
  <si>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</si>
  <si>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</si>
  <si>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</si>
  <si>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</si>
  <si>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</si>
  <si>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</si>
  <si>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</si>
  <si>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</si>
  <si>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</si>
  <si>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</si>
  <si>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</si>
  <si>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</si>
  <si>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</si>
  <si>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</si>
  <si>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</si>
  <si>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</si>
  <si>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</si>
  <si>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</si>
  <si>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</si>
  <si>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</si>
  <si>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</si>
  <si>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</si>
  <si>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</si>
  <si>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</si>
  <si>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</si>
  <si>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</si>
  <si>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</si>
  <si>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</si>
  <si>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</si>
  <si>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</si>
  <si>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</si>
  <si>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</si>
  <si>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</si>
  <si>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</si>
  <si>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</si>
  <si>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</si>
  <si>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</si>
  <si>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</si>
  <si>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</si>
  <si>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</si>
  <si>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</si>
  <si>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</si>
  <si>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</si>
  <si>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</si>
  <si>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</si>
  <si>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</si>
  <si>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</si>
  <si>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</si>
  <si>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</si>
  <si>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</si>
  <si>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</si>
  <si>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</si>
  <si>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</si>
  <si>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</si>
  <si>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</si>
  <si>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</si>
  <si>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</si>
  <si>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</si>
  <si>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</si>
  <si>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</si>
  <si>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</si>
  <si>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</si>
  <si>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</si>
  <si>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</si>
  <si>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</si>
  <si>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</si>
  <si>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</si>
  <si>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</si>
  <si>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</si>
  <si>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</si>
  <si>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</si>
  <si>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</si>
  <si>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</si>
  <si>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</si>
  <si>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</si>
  <si>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</si>
  <si>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</si>
  <si>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</si>
  <si>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</si>
  <si>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</si>
  <si>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</si>
  <si>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</si>
  <si>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</si>
  <si>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</si>
  <si>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</si>
  <si>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</si>
  <si>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</si>
  <si>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</si>
  <si>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</si>
  <si>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</si>
  <si>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</si>
  <si>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</si>
  <si>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</si>
  <si>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</si>
  <si>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</si>
  <si>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</si>
  <si>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</si>
  <si>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</si>
  <si>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</si>
  <si>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</si>
  <si>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</si>
  <si>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</si>
  <si>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</si>
  <si>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</si>
  <si>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</si>
  <si>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</si>
  <si>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</si>
  <si>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</si>
  <si>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</si>
  <si>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</si>
  <si>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</si>
  <si>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</si>
  <si>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</si>
  <si>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</si>
  <si>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</si>
  <si>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</si>
  <si>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</si>
  <si>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</si>
  <si>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</si>
  <si>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</si>
  <si>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</si>
  <si>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</si>
  <si>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</si>
  <si>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</si>
  <si>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</si>
  <si>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</si>
  <si>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</si>
  <si>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</si>
  <si>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</si>
  <si>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</si>
  <si>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</si>
  <si>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</si>
  <si>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</si>
  <si>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</si>
  <si>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</si>
  <si>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</si>
  <si>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</si>
  <si>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</si>
  <si>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</si>
  <si>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</si>
  <si>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</si>
  <si>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</si>
  <si>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</si>
  <si>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</si>
  <si>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</si>
  <si>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</si>
  <si>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</si>
  <si>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</si>
  <si>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</si>
  <si>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</si>
  <si>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</si>
  <si>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</si>
  <si>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</si>
  <si>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</si>
  <si>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</si>
  <si>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</si>
  <si>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</si>
  <si>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</si>
  <si>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</si>
  <si>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</si>
  <si>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</si>
  <si>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</si>
  <si>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</si>
  <si>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</si>
  <si>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</si>
  <si>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</si>
  <si>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</si>
  <si>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</si>
  <si>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</si>
  <si>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</si>
  <si>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</si>
  <si>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</si>
  <si>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</si>
  <si>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</si>
  <si>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</si>
  <si>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</si>
  <si>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</si>
  <si>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</si>
  <si>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</si>
  <si>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</si>
  <si>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</si>
  <si>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</si>
  <si>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</si>
  <si>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</si>
  <si>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</si>
  <si>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</si>
  <si>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</si>
  <si>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</si>
  <si>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</si>
  <si>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</si>
  <si>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</si>
  <si>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</si>
  <si>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</si>
  <si>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</si>
  <si>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</si>
  <si>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</si>
  <si>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</si>
  <si>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</si>
  <si>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</si>
  <si>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</si>
  <si>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</si>
  <si>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</si>
  <si>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</si>
  <si>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</si>
  <si>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</si>
  <si>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</si>
  <si>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</si>
  <si>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</si>
  <si>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</si>
  <si>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</si>
  <si>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</si>
  <si>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</si>
  <si>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</si>
  <si>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</si>
  <si>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</si>
  <si>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</si>
  <si>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</si>
  <si>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</si>
  <si>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</si>
  <si>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</si>
  <si>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</si>
  <si>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</si>
  <si>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</si>
  <si>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</si>
  <si>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</si>
  <si>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</si>
  <si>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</si>
  <si>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</si>
  <si>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</si>
  <si>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</si>
  <si>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</si>
  <si>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</si>
  <si>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</si>
  <si>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</si>
  <si>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</si>
  <si>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</si>
  <si>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</si>
  <si>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</si>
  <si>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</si>
  <si>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</si>
  <si>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</si>
  <si>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</si>
  <si>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</si>
  <si>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</si>
  <si>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</si>
  <si>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</si>
  <si>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</si>
  <si>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</si>
  <si>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</si>
  <si>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</si>
  <si>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</si>
  <si>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</si>
  <si>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</si>
  <si>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</si>
  <si>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</si>
  <si>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</si>
  <si>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</si>
  <si>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</si>
  <si>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</si>
  <si>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</si>
  <si>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</si>
  <si>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</si>
  <si>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</si>
  <si>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</si>
  <si>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</si>
  <si>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</si>
  <si>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</si>
  <si>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</si>
  <si>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</si>
  <si>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</si>
  <si>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</si>
  <si>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</si>
  <si>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</si>
  <si>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</si>
  <si>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</si>
  <si>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</si>
  <si>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</si>
  <si>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</si>
  <si>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</si>
  <si>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</si>
  <si>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</si>
  <si>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</si>
  <si>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</si>
  <si>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</si>
  <si>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</si>
  <si>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</si>
  <si>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</si>
  <si>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</si>
  <si>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</si>
  <si>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</si>
  <si>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</si>
  <si>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</si>
  <si>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</si>
  <si>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</si>
  <si>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</si>
  <si>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</si>
  <si>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</si>
  <si>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</si>
  <si>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</si>
  <si>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</si>
  <si>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</si>
  <si>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</si>
  <si>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</si>
  <si>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</si>
  <si>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</si>
  <si>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</si>
  <si>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</si>
  <si>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</si>
  <si>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</si>
  <si>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</si>
  <si>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</si>
  <si>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</si>
  <si>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</si>
  <si>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</si>
  <si>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</si>
  <si>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</si>
  <si>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</si>
  <si>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</si>
  <si>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</si>
  <si>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</si>
  <si>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</si>
  <si>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</si>
  <si>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</si>
  <si>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</si>
  <si>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</si>
  <si>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</si>
  <si>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</si>
  <si>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</si>
  <si>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</si>
  <si>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</si>
  <si>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</si>
  <si>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</si>
  <si>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</si>
  <si>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</si>
  <si>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</si>
  <si>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</si>
  <si>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</si>
  <si>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</si>
  <si>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</si>
  <si>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</si>
  <si>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</si>
  <si>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</si>
  <si>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</si>
  <si>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</si>
  <si>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</si>
  <si>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</si>
  <si>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</si>
  <si>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</si>
  <si>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</si>
  <si>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</si>
  <si>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</si>
  <si>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</si>
  <si>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</si>
  <si>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</si>
  <si>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</si>
  <si>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</si>
  <si>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</si>
  <si>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</si>
  <si>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</si>
  <si>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</si>
  <si>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</si>
  <si>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</si>
  <si>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</si>
  <si>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</si>
  <si>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</si>
  <si>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</si>
  <si>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</si>
  <si>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</si>
  <si>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</si>
  <si>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</si>
  <si>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</si>
  <si>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</si>
  <si>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</si>
  <si>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</si>
  <si>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</si>
  <si>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</si>
  <si>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</si>
  <si>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</si>
  <si>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</si>
  <si>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</si>
  <si>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</si>
  <si>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</si>
  <si>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</si>
  <si>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</si>
  <si>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</si>
  <si>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</si>
  <si>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</si>
  <si>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</si>
  <si>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</si>
  <si>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</si>
  <si>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</si>
  <si>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</si>
  <si>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</si>
  <si>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</si>
  <si>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</si>
  <si>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</si>
  <si>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</si>
  <si>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</si>
  <si>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</si>
  <si>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</si>
  <si>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</si>
  <si>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</si>
  <si>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</si>
  <si>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</si>
  <si>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</si>
  <si>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</si>
  <si>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</si>
  <si>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</si>
  <si>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</si>
  <si>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</si>
  <si>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</si>
  <si>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</si>
  <si>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</si>
  <si>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</si>
  <si>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</si>
  <si>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</si>
  <si>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</si>
  <si>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</si>
  <si>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</si>
  <si>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</si>
  <si>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</si>
  <si>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</si>
  <si>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</si>
  <si>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</si>
  <si>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</si>
  <si>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</si>
  <si>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</si>
  <si>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</si>
  <si>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</si>
  <si>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</si>
  <si>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</si>
  <si>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</si>
  <si>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</si>
  <si>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</si>
  <si>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</si>
  <si>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</si>
  <si>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</si>
  <si>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</si>
  <si>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</si>
  <si>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</si>
  <si>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</si>
  <si>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</si>
  <si>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</si>
  <si>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</si>
  <si>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</si>
  <si>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</si>
  <si>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</si>
  <si>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</si>
  <si>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</si>
  <si>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</si>
  <si>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</si>
  <si>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</si>
  <si>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</si>
  <si>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</si>
  <si>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</si>
  <si>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</si>
  <si>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</si>
  <si>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</si>
  <si>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</si>
  <si>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</si>
  <si>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</si>
  <si>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</si>
  <si>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</si>
  <si>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</si>
  <si>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</si>
  <si>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</si>
  <si>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</si>
  <si>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</si>
  <si>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</si>
  <si>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</si>
  <si>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</si>
  <si>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</si>
  <si>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</si>
  <si>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</si>
  <si>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</si>
  <si>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</si>
  <si>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</si>
  <si>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</si>
  <si>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</si>
  <si>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</si>
  <si>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</si>
  <si>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</si>
  <si>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</si>
  <si>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</si>
  <si>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</si>
  <si>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</si>
  <si>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</si>
  <si>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</si>
  <si>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</si>
  <si>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</si>
  <si>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</si>
  <si>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</si>
  <si>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</si>
  <si>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</si>
  <si>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</si>
  <si>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</si>
  <si>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</si>
  <si>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</si>
  <si>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</si>
  <si>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</si>
  <si>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</si>
  <si>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</si>
  <si>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</si>
  <si>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</si>
  <si>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</si>
  <si>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</si>
  <si>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</si>
  <si>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</si>
  <si>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</si>
  <si>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</si>
  <si>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</si>
  <si>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</si>
  <si>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</si>
  <si>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</si>
  <si>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</si>
  <si>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</si>
  <si>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</si>
  <si>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</si>
  <si>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</si>
  <si>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</si>
  <si>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</si>
  <si>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</si>
  <si>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</si>
  <si>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</si>
  <si>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</si>
  <si>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</si>
  <si>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</si>
  <si>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</si>
  <si>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</si>
  <si>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</si>
  <si>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</si>
  <si>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</si>
  <si>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</si>
  <si>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</si>
  <si>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</si>
  <si>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</si>
  <si>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</si>
  <si>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</si>
  <si>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</si>
  <si>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</si>
  <si>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</si>
  <si>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</si>
  <si>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</si>
  <si>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</si>
  <si>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</si>
  <si>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</si>
  <si>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</si>
  <si>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</si>
  <si>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</si>
  <si>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</si>
  <si>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</si>
  <si>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</si>
  <si>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</si>
  <si>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</si>
  <si>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</si>
  <si>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</si>
  <si>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</si>
  <si>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</si>
  <si>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</si>
  <si>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</si>
  <si>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</si>
  <si>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</si>
  <si>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</si>
  <si>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</si>
  <si>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</si>
  <si>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</si>
  <si>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</si>
  <si>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</si>
  <si>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</si>
  <si>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</si>
  <si>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</si>
  <si>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</si>
  <si>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</si>
  <si>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</si>
  <si>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</si>
  <si>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</si>
  <si>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</si>
  <si>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</si>
  <si>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</si>
  <si>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</si>
  <si>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</si>
  <si>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</si>
  <si>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</si>
  <si>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</si>
  <si>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</si>
  <si>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</si>
  <si>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</si>
  <si>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</si>
  <si>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</si>
  <si>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</si>
  <si>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</si>
  <si>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</si>
  <si>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</si>
  <si>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</si>
  <si>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</si>
  <si>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</si>
  <si>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</si>
  <si>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</si>
  <si>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</si>
  <si>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</si>
  <si>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</si>
  <si>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</si>
  <si>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</si>
  <si>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</si>
  <si>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</si>
  <si>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</si>
  <si>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</si>
  <si>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</si>
  <si>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</si>
  <si>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</si>
  <si>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</si>
  <si>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</si>
  <si>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</si>
  <si>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</si>
  <si>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</si>
  <si>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</si>
  <si>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</si>
  <si>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</si>
  <si>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</si>
  <si>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</si>
  <si>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</si>
  <si>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</si>
  <si>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</si>
  <si>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</si>
  <si>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</si>
  <si>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</si>
  <si>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</si>
  <si>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</si>
  <si>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</si>
  <si>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</si>
  <si>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</si>
  <si>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</si>
  <si>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</si>
  <si>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</si>
  <si>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</si>
  <si>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</si>
  <si>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</si>
  <si>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</si>
  <si>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</si>
  <si>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</si>
  <si>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</si>
  <si>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</si>
  <si>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</si>
  <si>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</si>
  <si>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</si>
  <si>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</si>
  <si>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</si>
  <si>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</si>
  <si>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</si>
  <si>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</si>
  <si>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</si>
  <si>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</si>
  <si>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</si>
  <si>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</si>
  <si>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</si>
  <si>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</si>
  <si>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</si>
  <si>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</si>
  <si>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</si>
  <si>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</si>
  <si>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</si>
  <si>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</si>
  <si>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</si>
  <si>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</si>
  <si>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</si>
  <si>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</si>
  <si>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</si>
  <si>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</si>
  <si>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</si>
  <si>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</si>
  <si>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</si>
  <si>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</si>
  <si>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</si>
  <si>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</si>
  <si>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</si>
  <si>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</si>
  <si>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</si>
  <si>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</si>
  <si>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</si>
  <si>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</si>
  <si>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</si>
  <si>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</si>
  <si>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</si>
  <si>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</si>
  <si>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</si>
  <si>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</si>
  <si>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</si>
  <si>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</si>
  <si>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</si>
  <si>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</si>
  <si>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</si>
  <si>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</si>
  <si>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</si>
  <si>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</si>
  <si>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</si>
  <si>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</si>
  <si>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</si>
  <si>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</si>
  <si>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</si>
  <si>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</si>
  <si>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</si>
  <si>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</si>
  <si>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</si>
  <si>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</si>
  <si>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</si>
  <si>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</si>
  <si>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</si>
  <si>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</si>
  <si>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</si>
  <si>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</si>
  <si>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</si>
  <si>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</si>
  <si>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</si>
  <si>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</si>
  <si>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</si>
  <si>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</si>
  <si>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</si>
  <si>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</si>
  <si>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</si>
  <si>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</si>
  <si>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</si>
  <si>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</si>
  <si>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</si>
  <si>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</si>
  <si>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</si>
  <si>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</si>
  <si>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</si>
  <si>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</si>
  <si>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</si>
  <si>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</si>
  <si>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</si>
  <si>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</si>
  <si>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</si>
  <si>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</si>
  <si>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</si>
  <si>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</si>
  <si>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</si>
  <si>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</si>
  <si>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</si>
  <si>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</si>
  <si>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</si>
  <si>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</si>
  <si>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</si>
  <si>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</si>
  <si>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</si>
  <si>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</si>
  <si>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</si>
  <si>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</si>
  <si>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</si>
  <si>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</si>
  <si>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</si>
  <si>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</si>
  <si>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</si>
  <si>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</si>
  <si>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</si>
  <si>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</si>
  <si>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</si>
  <si>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</si>
  <si>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</si>
  <si>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</si>
  <si>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</si>
  <si>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</si>
  <si>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</si>
  <si>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</si>
  <si>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</si>
  <si>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</si>
  <si>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</si>
  <si>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</si>
  <si>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</si>
  <si>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</si>
  <si>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</si>
  <si>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</si>
  <si>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</si>
  <si>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</si>
  <si>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</si>
  <si>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</si>
  <si>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</si>
  <si>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</si>
  <si>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</si>
  <si>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</si>
  <si>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</si>
  <si>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</si>
  <si>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</si>
  <si>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</si>
  <si>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</si>
  <si>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</si>
  <si>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</si>
  <si>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</si>
  <si>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</si>
  <si>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</si>
  <si>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</si>
  <si>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</si>
  <si>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</si>
  <si>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</si>
  <si>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</si>
  <si>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</si>
  <si>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</si>
  <si>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</si>
  <si>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</si>
  <si>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</si>
  <si>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</si>
  <si>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</si>
  <si>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</si>
  <si>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</si>
  <si>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</si>
  <si>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</si>
  <si>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</si>
  <si>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</si>
  <si>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</si>
  <si>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</si>
  <si>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</si>
  <si>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</si>
  <si>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</si>
  <si>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</si>
  <si>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</si>
  <si>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</si>
  <si>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</si>
  <si>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</si>
  <si>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</si>
  <si>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</si>
  <si>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</si>
  <si>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</si>
  <si>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</si>
  <si>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</si>
  <si>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</si>
  <si>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</si>
  <si>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</si>
  <si>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</si>
  <si>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</si>
  <si>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</si>
  <si>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</si>
  <si>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</si>
  <si>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</si>
  <si>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</si>
  <si>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</si>
  <si>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</si>
  <si>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</si>
  <si>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</si>
  <si>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</si>
  <si>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</si>
  <si>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</si>
  <si>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</si>
  <si>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</si>
  <si>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</si>
  <si>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</si>
  <si>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</si>
  <si>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</si>
  <si>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</si>
  <si>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</si>
  <si>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</si>
  <si>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</si>
  <si>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</si>
  <si>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</si>
  <si>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</si>
  <si>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</si>
  <si>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</si>
  <si>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</si>
  <si>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</si>
  <si>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</si>
  <si>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</si>
  <si>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</si>
  <si>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</si>
  <si>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</si>
  <si>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</si>
  <si>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</si>
  <si>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</si>
  <si>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</si>
  <si>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</si>
  <si>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</si>
  <si>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</si>
  <si>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</si>
  <si>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</si>
  <si>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</si>
  <si>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</si>
  <si>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</si>
  <si>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</si>
  <si>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</si>
  <si>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</si>
  <si>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</si>
  <si>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</si>
  <si>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</si>
  <si>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</si>
  <si>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</si>
  <si>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</si>
  <si>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</si>
  <si>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</si>
  <si>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</si>
  <si>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</si>
  <si>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</si>
  <si>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</si>
  <si>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</si>
  <si>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</si>
  <si>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</si>
  <si>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</si>
  <si>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</si>
  <si>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</si>
  <si>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</si>
  <si>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</si>
  <si>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</si>
  <si>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</si>
  <si>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</si>
  <si>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</si>
  <si>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</si>
  <si>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</si>
  <si>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</si>
  <si>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</si>
  <si>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</si>
  <si>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</si>
  <si>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</si>
  <si>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</si>
  <si>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</si>
  <si>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</si>
  <si>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</si>
  <si>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</si>
  <si>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</si>
  <si>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</si>
  <si>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</si>
  <si>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</si>
  <si>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</si>
  <si>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</si>
  <si>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</si>
  <si>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</si>
  <si>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</si>
  <si>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</si>
  <si>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</si>
  <si>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</si>
  <si>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</si>
  <si>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</si>
  <si>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</si>
  <si>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</si>
  <si>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</si>
  <si>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</si>
  <si>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</si>
  <si>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</si>
  <si>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</si>
  <si>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</si>
  <si>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</si>
  <si>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</si>
  <si>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</si>
  <si>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</si>
  <si>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</si>
  <si>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</si>
  <si>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</si>
  <si>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</si>
  <si>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</si>
  <si>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</si>
  <si>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</si>
  <si>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</si>
  <si>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</si>
  <si>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</si>
  <si>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</si>
  <si>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</si>
  <si>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</si>
  <si>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</si>
  <si>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</si>
  <si>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</si>
  <si>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</si>
  <si>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</si>
  <si>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</si>
  <si>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</si>
  <si>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</si>
  <si>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</si>
  <si>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</si>
  <si>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</si>
  <si>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</si>
  <si>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</si>
  <si>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</si>
  <si>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</si>
  <si>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</si>
  <si>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</si>
  <si>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</si>
  <si>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</si>
  <si>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</si>
  <si>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</si>
  <si>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</si>
  <si>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</si>
  <si>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</si>
  <si>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</si>
  <si>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</si>
  <si>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</si>
  <si>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</si>
  <si>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</si>
  <si>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</si>
  <si>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</si>
  <si>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</si>
  <si>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</si>
  <si>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</si>
  <si>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</si>
  <si>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</si>
  <si>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</si>
  <si>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</si>
  <si>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</si>
  <si>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</si>
  <si>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</si>
  <si>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</si>
  <si>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</si>
  <si>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</si>
  <si>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</si>
  <si>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</si>
  <si>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</si>
  <si>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</si>
  <si>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</si>
  <si>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</si>
  <si>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</si>
  <si>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</si>
  <si>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</si>
  <si>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</si>
  <si>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</si>
  <si>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</si>
  <si>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</si>
  <si>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</si>
  <si>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</si>
  <si>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</si>
  <si>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</si>
  <si>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</si>
  <si>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</si>
  <si>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</si>
  <si>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</si>
  <si>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</si>
  <si>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</si>
  <si>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</si>
  <si>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</si>
  <si>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</si>
  <si>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</si>
  <si>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</si>
  <si>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</si>
  <si>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</si>
  <si>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</si>
  <si>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</si>
  <si>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</si>
  <si>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</si>
  <si>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</si>
  <si>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</si>
  <si>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</si>
  <si>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</si>
  <si>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</si>
  <si>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</si>
  <si>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</si>
  <si>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</si>
  <si>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</si>
  <si>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</si>
  <si>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</si>
  <si>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</si>
  <si>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</si>
  <si>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</si>
  <si>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</si>
  <si>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</si>
  <si>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</si>
  <si>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</si>
  <si>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</si>
  <si>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</si>
  <si>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</si>
  <si>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</si>
  <si>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</si>
  <si>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</si>
  <si>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</si>
  <si>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</si>
  <si>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</si>
  <si>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</si>
  <si>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</si>
  <si>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</si>
  <si>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</si>
  <si>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</si>
  <si>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</si>
  <si>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</si>
  <si>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</si>
  <si>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</si>
  <si>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</si>
  <si>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</si>
  <si>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</si>
  <si>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</si>
  <si>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</si>
  <si>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</si>
  <si>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</si>
  <si>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</si>
  <si>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</si>
  <si>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</si>
  <si>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</si>
  <si>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</si>
  <si>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</si>
  <si>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</si>
  <si>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</si>
  <si>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</si>
  <si>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</si>
  <si>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</si>
  <si>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</si>
  <si>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</si>
  <si>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</si>
  <si>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</si>
  <si>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</si>
  <si>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</si>
  <si>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</si>
  <si>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</si>
  <si>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</si>
  <si>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</si>
  <si>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</si>
  <si>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</si>
  <si>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</si>
  <si>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</si>
  <si>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</si>
  <si>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</si>
  <si>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</si>
  <si>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</si>
  <si>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</si>
  <si>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</si>
  <si>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</si>
  <si>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</si>
  <si>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</si>
  <si>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</si>
  <si>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</si>
  <si>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</si>
  <si>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</si>
  <si>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</si>
  <si>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</si>
  <si>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</si>
  <si>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</si>
  <si>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</si>
  <si>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</si>
  <si>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</si>
  <si>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</si>
  <si>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</si>
  <si>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</si>
  <si>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</si>
  <si>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</si>
  <si>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</si>
  <si>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</si>
  <si>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</si>
  <si>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</si>
  <si>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</si>
  <si>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</si>
  <si>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</si>
  <si>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</si>
  <si>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</si>
  <si>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</si>
  <si>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</si>
  <si>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</si>
  <si>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</si>
  <si>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</si>
  <si>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</si>
  <si>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</si>
  <si>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</si>
  <si>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</si>
  <si>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</si>
  <si>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</si>
  <si>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</si>
  <si>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</si>
  <si>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</si>
  <si>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</si>
  <si>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</si>
  <si>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</si>
  <si>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</si>
  <si>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</si>
  <si>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</si>
  <si>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</si>
  <si>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</si>
  <si>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</si>
  <si>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</si>
  <si>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</si>
  <si>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</si>
  <si>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</si>
  <si>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</si>
  <si>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</si>
  <si>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</si>
  <si>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</si>
  <si>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</si>
  <si>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</si>
  <si>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</si>
  <si>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</si>
  <si>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</si>
  <si>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</si>
  <si>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</si>
  <si>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</si>
  <si>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</si>
  <si>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</si>
  <si>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</si>
  <si>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</si>
  <si>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</si>
  <si>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</si>
  <si>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</si>
  <si>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</si>
  <si>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</si>
  <si>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</si>
  <si>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</si>
  <si>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</si>
  <si>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</si>
  <si>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</si>
  <si>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</si>
  <si>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</si>
  <si>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</si>
  <si>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</si>
  <si>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</si>
  <si>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</si>
  <si>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</si>
  <si>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</si>
  <si>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</si>
  <si>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</si>
  <si>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</si>
  <si>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</si>
  <si>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</si>
  <si>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</si>
  <si>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</si>
  <si>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</si>
  <si>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</si>
  <si>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</si>
  <si>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</si>
  <si>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</si>
  <si>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</si>
  <si>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</si>
  <si>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</si>
  <si>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</si>
  <si>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</si>
  <si>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</si>
  <si>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</si>
  <si>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</si>
  <si>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</si>
  <si>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</si>
  <si>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</si>
  <si>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</si>
  <si>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</si>
  <si>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</si>
  <si>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</si>
  <si>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</si>
  <si>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</si>
  <si>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</si>
  <si>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</si>
  <si>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</si>
  <si>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</si>
  <si>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</si>
  <si>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</si>
  <si>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</si>
  <si>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</si>
  <si>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</si>
  <si>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</si>
  <si>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</si>
  <si>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</si>
  <si>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</si>
  <si>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</si>
  <si>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</si>
  <si>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</si>
  <si>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</si>
  <si>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</si>
  <si>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</si>
  <si>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</si>
  <si>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</si>
  <si>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</si>
  <si>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</si>
  <si>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</si>
  <si>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</si>
  <si>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</si>
  <si>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</si>
  <si>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</si>
  <si>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</si>
  <si>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</si>
  <si>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</si>
  <si>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</si>
  <si>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</si>
  <si>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</si>
  <si>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</si>
  <si>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</si>
  <si>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</si>
  <si>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</si>
  <si>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</si>
  <si>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</si>
  <si>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</si>
  <si>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</si>
  <si>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</si>
  <si>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</si>
  <si>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</si>
  <si>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</si>
  <si>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</si>
  <si>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</si>
  <si>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</si>
  <si>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</si>
  <si>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</si>
  <si>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</si>
  <si>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</si>
  <si>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</si>
  <si>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</si>
  <si>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</si>
  <si>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</si>
  <si>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</si>
  <si>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</si>
  <si>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</si>
  <si>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</si>
  <si>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</si>
  <si>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</si>
  <si>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</si>
  <si>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</si>
  <si>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</si>
  <si>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</si>
  <si>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</si>
  <si>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</si>
  <si>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</si>
  <si>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</si>
  <si>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</si>
  <si>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</si>
  <si>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</si>
  <si>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</si>
  <si>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</si>
  <si>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</si>
  <si>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</si>
  <si>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</si>
  <si>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</si>
  <si>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</si>
  <si>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</si>
  <si>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</si>
  <si>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</si>
  <si>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</si>
  <si>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</si>
  <si>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</si>
  <si>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</si>
  <si>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</si>
  <si>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</si>
  <si>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</si>
  <si>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</si>
  <si>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</si>
  <si>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</si>
  <si>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</si>
  <si>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</si>
  <si>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</si>
  <si>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</si>
  <si>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</si>
  <si>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</si>
  <si>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</si>
  <si>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</si>
  <si>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</si>
  <si>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</si>
  <si>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</si>
  <si>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</si>
  <si>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</si>
  <si>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</si>
  <si>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</si>
  <si>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</si>
  <si>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</si>
  <si>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</si>
  <si>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</si>
  <si>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</si>
  <si>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</si>
  <si>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</si>
  <si>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</si>
  <si>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</si>
  <si>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</si>
  <si>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</si>
  <si>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</si>
  <si>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</si>
  <si>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</si>
  <si>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</si>
  <si>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</si>
  <si>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</si>
  <si>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</si>
  <si>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</si>
  <si>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</si>
  <si>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</si>
  <si>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</si>
  <si>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</si>
  <si>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</si>
  <si>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</si>
  <si>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</si>
  <si>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</si>
  <si>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</si>
  <si>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</si>
  <si>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</si>
  <si>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</si>
  <si>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</si>
  <si>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</si>
  <si>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</si>
  <si>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</si>
  <si>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</si>
  <si>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</si>
  <si>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</si>
  <si>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</si>
  <si>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</si>
  <si>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</si>
  <si>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</si>
  <si>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</si>
  <si>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</si>
  <si>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</si>
  <si>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</si>
  <si>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</si>
  <si>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</si>
  <si>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</si>
  <si>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</si>
  <si>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</si>
  <si>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</si>
  <si>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</si>
  <si>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</si>
  <si>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</si>
  <si>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</si>
  <si>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</si>
  <si>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</si>
  <si>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</si>
  <si>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</si>
  <si>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</si>
  <si>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</si>
  <si>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</si>
  <si>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</si>
  <si>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</si>
  <si>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</si>
  <si>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</si>
  <si>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</si>
  <si>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</si>
  <si>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</si>
  <si>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</si>
  <si>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</si>
  <si>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</si>
  <si>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</si>
  <si>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</si>
  <si>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</si>
  <si>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</si>
  <si>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</si>
  <si>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</si>
  <si>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</si>
  <si>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</si>
  <si>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</si>
  <si>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</si>
  <si>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</si>
  <si>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</si>
  <si>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</si>
  <si>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</si>
  <si>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</si>
  <si>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</si>
  <si>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</si>
  <si>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</si>
  <si>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</si>
  <si>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</si>
  <si>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</si>
  <si>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</si>
  <si>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</si>
  <si>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</si>
  <si>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</si>
  <si>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</si>
  <si>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</si>
  <si>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</si>
  <si>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</si>
  <si>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</si>
  <si>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</si>
  <si>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</si>
  <si>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</si>
  <si>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</si>
  <si>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</si>
  <si>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</si>
  <si>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</si>
  <si>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</si>
  <si>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</si>
  <si>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</si>
  <si>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</si>
  <si>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</si>
  <si>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</si>
  <si>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</si>
  <si>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</si>
  <si>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</si>
  <si>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</si>
  <si>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</si>
  <si>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</si>
  <si>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</si>
  <si>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</si>
  <si>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</si>
  <si>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</si>
  <si>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</si>
  <si>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</si>
  <si>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</si>
  <si>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</si>
  <si>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</si>
  <si>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</si>
  <si>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</si>
  <si>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</si>
  <si>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</si>
  <si>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</si>
  <si>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</si>
  <si>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</si>
  <si>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</si>
  <si>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</si>
  <si>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</si>
  <si>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</si>
  <si>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</si>
  <si>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</si>
  <si>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</si>
  <si>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</si>
  <si>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</si>
  <si>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</si>
  <si>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</si>
  <si>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</si>
  <si>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</si>
  <si>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</si>
  <si>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</si>
  <si>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</si>
  <si>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</si>
  <si>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</si>
  <si>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</si>
  <si>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</si>
  <si>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</si>
  <si>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</si>
  <si>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</si>
  <si>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</si>
  <si>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</si>
  <si>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</si>
  <si>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</si>
  <si>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</si>
  <si>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</si>
  <si>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</si>
  <si>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</si>
  <si>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</si>
  <si>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</si>
  <si>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</si>
  <si>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</si>
  <si>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</si>
  <si>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</si>
  <si>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</si>
  <si>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</si>
  <si>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</si>
  <si>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</si>
  <si>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</si>
  <si>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</si>
  <si>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</si>
  <si>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</si>
  <si>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</si>
  <si>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</si>
  <si>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</si>
  <si>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</si>
  <si>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</si>
  <si>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</si>
  <si>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</si>
  <si>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</si>
  <si>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</si>
  <si>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</si>
  <si>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</si>
  <si>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</si>
  <si>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</si>
  <si>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</si>
  <si>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</si>
  <si>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</si>
  <si>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</si>
  <si>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</si>
  <si>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</si>
  <si>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</si>
  <si>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</si>
  <si>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</si>
  <si>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</si>
  <si>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</si>
  <si>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</si>
  <si>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</si>
  <si>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</si>
  <si>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</si>
  <si>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</si>
  <si>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</si>
  <si>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</si>
  <si>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</si>
  <si>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</si>
  <si>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</si>
  <si>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</si>
  <si>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</si>
  <si>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</si>
  <si>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</si>
  <si>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</si>
  <si>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</si>
  <si>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</si>
  <si>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</si>
  <si>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</si>
  <si>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</si>
  <si>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</si>
  <si>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</si>
  <si>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</si>
  <si>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</si>
  <si>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</si>
  <si>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</si>
  <si>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</si>
  <si>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</si>
  <si>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</si>
  <si>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</si>
  <si>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</si>
  <si>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</si>
  <si>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</si>
  <si>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</si>
  <si>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</si>
  <si>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</si>
  <si>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</si>
  <si>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</si>
  <si>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</si>
  <si>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</si>
  <si>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</si>
  <si>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</si>
  <si>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</si>
  <si>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</si>
  <si>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</si>
  <si>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</si>
  <si>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</si>
  <si>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</si>
  <si>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</si>
  <si>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</si>
  <si>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</si>
  <si>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</si>
  <si>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</si>
  <si>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</si>
  <si>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</si>
  <si>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</si>
  <si>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</si>
  <si>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</si>
  <si>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</si>
  <si>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</si>
  <si>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</si>
  <si>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</si>
  <si>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</si>
  <si>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</si>
  <si>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</si>
  <si>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</si>
  <si>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</si>
  <si>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</si>
  <si>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</si>
  <si>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</si>
  <si>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</si>
  <si>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</si>
  <si>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</si>
  <si>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</si>
  <si>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</si>
  <si>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</si>
  <si>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</si>
  <si>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</si>
  <si>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</si>
  <si>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</si>
  <si>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</si>
  <si>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</si>
  <si>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</si>
  <si>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</si>
  <si>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</si>
  <si>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</si>
  <si>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</si>
  <si>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</si>
  <si>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</si>
  <si>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</si>
  <si>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</si>
  <si>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</si>
  <si>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</si>
  <si>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</si>
  <si>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</si>
  <si>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</si>
  <si>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</si>
  <si>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</si>
  <si>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</si>
  <si>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</si>
  <si>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</si>
  <si>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</si>
  <si>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</si>
  <si>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</si>
  <si>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</si>
  <si>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</si>
  <si>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</si>
  <si>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</si>
  <si>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</si>
  <si>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</si>
  <si>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</si>
  <si>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</si>
  <si>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</si>
  <si>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</si>
  <si>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</si>
  <si>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</si>
  <si>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</si>
  <si>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</si>
  <si>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</si>
  <si>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</si>
  <si>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</si>
  <si>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</si>
  <si>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</si>
  <si>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</si>
  <si>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</si>
  <si>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</si>
  <si>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</si>
  <si>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</si>
  <si>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</si>
  <si>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</si>
  <si>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</si>
  <si>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</si>
  <si>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</si>
  <si>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</si>
  <si>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</si>
  <si>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</si>
  <si>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</si>
  <si>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</si>
  <si>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</si>
  <si>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</si>
  <si>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</si>
  <si>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</si>
  <si>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</si>
  <si>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</si>
  <si>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</si>
  <si>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</si>
  <si>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</si>
  <si>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</si>
  <si>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</si>
  <si>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</si>
  <si>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</si>
  <si>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</si>
  <si>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</si>
  <si>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</si>
  <si>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</si>
  <si>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</si>
  <si>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</si>
  <si>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</si>
  <si>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</si>
  <si>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</si>
  <si>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</si>
  <si>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</si>
  <si>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</si>
  <si>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</si>
  <si>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</si>
  <si>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</si>
  <si>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</si>
  <si>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</si>
  <si>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</si>
  <si>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</si>
  <si>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</si>
  <si>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</si>
  <si>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</si>
  <si>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</si>
  <si>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</si>
  <si>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</si>
  <si>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</si>
  <si>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</si>
  <si>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</si>
  <si>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</si>
  <si>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</si>
  <si>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</si>
  <si>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</si>
  <si>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</si>
  <si>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</si>
  <si>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</si>
  <si>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</si>
  <si>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</si>
  <si>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</si>
  <si>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</si>
  <si>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</si>
  <si>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</si>
  <si>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</si>
  <si>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</si>
  <si>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</si>
  <si>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</si>
  <si>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</si>
  <si>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</si>
  <si>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</si>
  <si>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</si>
  <si>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</si>
  <si>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</si>
  <si>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</si>
  <si>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</si>
  <si>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</si>
  <si>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</si>
  <si>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</si>
  <si>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</si>
  <si>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</si>
  <si>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</si>
  <si>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</si>
  <si>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</si>
  <si>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</si>
  <si>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</si>
  <si>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</si>
  <si>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</si>
  <si>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</si>
  <si>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</si>
  <si>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</si>
  <si>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</si>
  <si>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</si>
  <si>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</si>
  <si>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</si>
  <si>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</si>
  <si>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</si>
  <si>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</si>
  <si>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</si>
  <si>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</si>
  <si>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</si>
  <si>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</si>
  <si>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</si>
  <si>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</si>
  <si>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</si>
  <si>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</si>
  <si>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</si>
  <si>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</si>
  <si>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</si>
  <si>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</si>
  <si>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</si>
  <si>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</si>
  <si>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</si>
  <si>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</si>
  <si>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</si>
  <si>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</si>
  <si>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</si>
  <si>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</si>
  <si>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</si>
  <si>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</si>
  <si>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</si>
  <si>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</si>
  <si>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</si>
  <si>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</si>
  <si>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</si>
  <si>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</si>
  <si>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</si>
  <si>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</si>
  <si>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</si>
  <si>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</si>
  <si>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</si>
  <si>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</si>
  <si>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</si>
  <si>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</si>
  <si>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</si>
  <si>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</si>
  <si>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</si>
  <si>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</si>
  <si>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</si>
  <si>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</si>
  <si>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</si>
  <si>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</si>
  <si>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</si>
  <si>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</si>
  <si>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</si>
  <si>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</si>
  <si>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</si>
  <si>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</si>
  <si>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</si>
  <si>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</si>
  <si>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</si>
  <si>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</si>
  <si>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</si>
  <si>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</si>
  <si>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</si>
  <si>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</si>
  <si>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</si>
  <si>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</si>
  <si>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</si>
  <si>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</si>
  <si>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</si>
  <si>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</si>
  <si>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</si>
  <si>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</si>
  <si>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</si>
  <si>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</si>
  <si>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</si>
  <si>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</si>
  <si>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</si>
  <si>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</si>
  <si>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</si>
  <si>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</si>
  <si>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</si>
  <si>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</si>
  <si>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</si>
  <si>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</si>
  <si>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</si>
  <si>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</si>
  <si>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</si>
  <si>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</si>
  <si>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</si>
  <si>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</si>
  <si>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</si>
  <si>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</si>
  <si>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</si>
  <si>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</si>
  <si>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</si>
  <si>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</si>
  <si>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</si>
  <si>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</si>
  <si>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</si>
  <si>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</si>
  <si>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</si>
  <si>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</si>
  <si>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</si>
  <si>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</si>
  <si>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</si>
  <si>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</si>
  <si>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</si>
  <si>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</si>
  <si>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</si>
  <si>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</si>
  <si>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</si>
  <si>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</si>
  <si>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</si>
  <si>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</si>
  <si>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</si>
  <si>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</si>
  <si>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</si>
  <si>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</si>
  <si>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</si>
  <si>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</si>
  <si>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</si>
  <si>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</si>
  <si>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</si>
  <si>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</si>
  <si>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</si>
  <si>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</si>
  <si>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</si>
  <si>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</si>
  <si>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</si>
  <si>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</si>
  <si>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</si>
  <si>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</si>
  <si>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</si>
  <si>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</si>
  <si>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</si>
  <si>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</si>
  <si>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</si>
  <si>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</si>
  <si>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</si>
  <si>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</si>
  <si>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</si>
  <si>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</si>
  <si>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</si>
  <si>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</si>
  <si>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</si>
  <si>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</si>
  <si>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</si>
  <si>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</si>
  <si>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</si>
  <si>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</si>
  <si>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</si>
  <si>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</si>
  <si>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</si>
  <si>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</si>
  <si>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</si>
  <si>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</si>
  <si>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</si>
  <si>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</si>
  <si>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</si>
  <si>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</si>
  <si>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</si>
  <si>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</si>
  <si>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</si>
  <si>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</si>
  <si>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</si>
  <si>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</si>
  <si>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</si>
  <si>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</si>
  <si>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</si>
  <si>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</si>
  <si>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</si>
  <si>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</si>
  <si>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</si>
  <si>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</si>
  <si>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</si>
  <si>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</si>
  <si>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</si>
  <si>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</si>
  <si>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</si>
  <si>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</si>
  <si>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</si>
  <si>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</si>
  <si>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</si>
  <si>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</si>
  <si>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</si>
  <si>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</si>
  <si>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</si>
  <si>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</si>
  <si>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</si>
  <si>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</si>
  <si>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</si>
  <si>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</si>
  <si>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</si>
  <si>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</si>
  <si>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</si>
  <si>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</si>
  <si>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</si>
  <si>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</si>
  <si>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</si>
  <si>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</si>
  <si>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</si>
  <si>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</si>
  <si>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</si>
  <si>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</si>
  <si>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</si>
  <si>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</si>
  <si>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</si>
  <si>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</si>
  <si>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</si>
  <si>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</si>
  <si>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</si>
  <si>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</si>
  <si>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</si>
  <si>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</si>
  <si>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</si>
  <si>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</si>
  <si>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</si>
  <si>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</si>
  <si>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</si>
  <si>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</si>
  <si>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</si>
  <si>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</si>
  <si>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</si>
  <si>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</si>
  <si>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</si>
  <si>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</si>
  <si>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</si>
  <si>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</si>
  <si>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</si>
  <si>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</si>
  <si>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</si>
  <si>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</si>
  <si>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</si>
  <si>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</si>
  <si>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</si>
  <si>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</si>
  <si>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</si>
  <si>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</si>
  <si>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</si>
  <si>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</si>
  <si>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</si>
  <si>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</si>
  <si>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</si>
  <si>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</si>
  <si>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</si>
  <si>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</si>
  <si>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</si>
  <si>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</si>
  <si>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</si>
  <si>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</si>
  <si>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</si>
  <si>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</si>
  <si>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</si>
  <si>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</si>
  <si>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</si>
  <si>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</si>
  <si>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</si>
  <si>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</si>
  <si>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</si>
  <si>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</si>
  <si>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</si>
  <si>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</si>
  <si>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</si>
  <si>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</si>
  <si>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</si>
  <si>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</si>
  <si>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</si>
  <si>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</si>
  <si>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</si>
  <si>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</si>
  <si>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</si>
  <si>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</si>
  <si>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</si>
  <si>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</si>
  <si>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</si>
  <si>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</si>
  <si>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</si>
  <si>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</si>
  <si>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</si>
  <si>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</si>
  <si>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</si>
  <si>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</si>
  <si>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</si>
  <si>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</si>
  <si>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</si>
  <si>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</si>
  <si>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</si>
  <si>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</si>
  <si>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</si>
  <si>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</si>
  <si>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</si>
  <si>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</si>
  <si>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</si>
  <si>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</si>
  <si>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</si>
  <si>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</si>
  <si>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</si>
  <si>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</si>
  <si>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</si>
  <si>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</si>
  <si>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</si>
  <si>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</si>
  <si>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</si>
  <si>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</si>
  <si>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</si>
  <si>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</si>
  <si>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</si>
  <si>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</si>
  <si>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</si>
  <si>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</si>
  <si>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</si>
  <si>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</si>
  <si>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</si>
  <si>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</si>
  <si>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</si>
  <si>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</si>
  <si>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</si>
  <si>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</si>
  <si>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</si>
  <si>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</si>
  <si>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</si>
  <si>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</si>
  <si>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</si>
  <si>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</si>
  <si>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</si>
  <si>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</si>
  <si>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</si>
  <si>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</si>
  <si>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</si>
  <si>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</si>
  <si>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</si>
  <si>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</si>
  <si>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</si>
  <si>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</si>
  <si>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</si>
  <si>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</si>
  <si>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</si>
  <si>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</si>
  <si>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</si>
  <si>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</si>
  <si>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</si>
  <si>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</si>
  <si>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</si>
  <si>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</si>
  <si>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</si>
  <si>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</si>
  <si>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</si>
  <si>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</si>
  <si>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</si>
  <si>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</si>
  <si>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</si>
  <si>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</si>
  <si>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</si>
  <si>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</si>
  <si>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</si>
  <si>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</si>
  <si>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</si>
  <si>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</si>
  <si>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</si>
  <si>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</si>
  <si>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</si>
  <si>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</si>
  <si>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</si>
  <si>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</si>
  <si>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</si>
  <si>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</si>
  <si>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</si>
  <si>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</si>
  <si>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</si>
  <si>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</si>
  <si>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</si>
  <si>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</si>
  <si>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</si>
  <si>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</si>
  <si>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</si>
  <si>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</si>
  <si>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</si>
  <si>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</si>
  <si>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</si>
  <si>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</si>
  <si>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</si>
  <si>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</si>
  <si>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</si>
  <si>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</si>
  <si>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</si>
  <si>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</si>
  <si>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</si>
  <si>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</si>
  <si>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</si>
  <si>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</si>
  <si>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</si>
  <si>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</si>
  <si>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</si>
  <si>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</si>
  <si>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</si>
  <si>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</si>
  <si>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</si>
  <si>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</si>
  <si>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</si>
  <si>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</si>
  <si>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</si>
  <si>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</si>
  <si>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</si>
  <si>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</si>
  <si>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</si>
  <si>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</si>
  <si>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</si>
  <si>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</si>
  <si>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</si>
  <si>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</si>
  <si>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</si>
  <si>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</si>
  <si>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</si>
  <si>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</si>
  <si>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</si>
  <si>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</si>
  <si>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</si>
  <si>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</si>
  <si>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</si>
  <si>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</si>
  <si>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</si>
  <si>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</si>
  <si>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</si>
  <si>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</si>
  <si>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</si>
  <si>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</si>
  <si>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</si>
  <si>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</si>
  <si>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</si>
  <si>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</si>
  <si>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</si>
  <si>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</si>
  <si>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</si>
  <si>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</si>
  <si>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</si>
  <si>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</si>
  <si>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</si>
  <si>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</si>
  <si>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</si>
  <si>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</si>
  <si>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</si>
  <si>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</si>
  <si>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</si>
  <si>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</si>
  <si>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</si>
  <si>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</si>
  <si>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</si>
  <si>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</si>
  <si>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</si>
  <si>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</si>
  <si>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</si>
  <si>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</si>
  <si>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</si>
  <si>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</si>
  <si>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</si>
  <si>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</si>
  <si>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</si>
  <si>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</si>
  <si>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</si>
  <si>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</si>
  <si>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</si>
  <si>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</si>
  <si>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</si>
  <si>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</si>
  <si>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</si>
  <si>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</si>
  <si>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</si>
  <si>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</si>
  <si>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</si>
  <si>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</si>
  <si>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</si>
  <si>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</si>
  <si>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</si>
  <si>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</si>
  <si>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</si>
  <si>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</si>
  <si>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</si>
  <si>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</si>
  <si>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</si>
  <si>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</si>
  <si>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</si>
  <si>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</si>
  <si>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</si>
  <si>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</si>
  <si>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</si>
  <si>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</si>
  <si>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</si>
  <si>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</si>
  <si>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</si>
  <si>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</si>
  <si>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</si>
  <si>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</si>
  <si>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</si>
  <si>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</si>
  <si>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</si>
  <si>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</si>
  <si>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</si>
  <si>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</si>
  <si>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</si>
  <si>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</si>
  <si>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</si>
  <si>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</si>
  <si>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</si>
  <si>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</si>
  <si>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</si>
  <si>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</si>
  <si>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</si>
  <si>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</si>
  <si>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</si>
  <si>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</si>
  <si>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</si>
  <si>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</si>
  <si>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</si>
  <si>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</si>
  <si>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</si>
  <si>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</si>
  <si>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</si>
  <si>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</si>
  <si>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</si>
  <si>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</si>
  <si>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</si>
  <si>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</si>
  <si>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</si>
  <si>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</si>
  <si>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</si>
  <si>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</si>
  <si>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</si>
  <si>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</si>
  <si>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</si>
  <si>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</si>
  <si>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</si>
  <si>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</si>
  <si>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</si>
  <si>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</si>
  <si>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</si>
  <si>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</si>
  <si>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</si>
  <si>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</si>
  <si>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</si>
  <si>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</si>
  <si>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</si>
  <si>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</si>
  <si>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</si>
  <si>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</si>
  <si>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</si>
  <si>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</si>
  <si>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</si>
  <si>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</si>
  <si>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</si>
  <si>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</si>
  <si>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</si>
  <si>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</si>
  <si>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</si>
  <si>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</si>
  <si>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</si>
  <si>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</si>
  <si>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</si>
  <si>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</si>
  <si>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</si>
  <si>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</si>
  <si>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</si>
  <si>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</si>
  <si>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</si>
  <si>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</si>
  <si>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</si>
  <si>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</si>
  <si>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</si>
  <si>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</si>
  <si>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</si>
  <si>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</si>
  <si>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</si>
  <si>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</si>
  <si>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</si>
  <si>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</si>
  <si>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</si>
  <si>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</si>
  <si>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</si>
  <si>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</si>
  <si>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</si>
  <si>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</si>
  <si>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</si>
  <si>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</si>
  <si>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</si>
  <si>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</si>
  <si>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</si>
  <si>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</si>
  <si>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</si>
  <si>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</si>
  <si>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</si>
  <si>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</si>
  <si>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</si>
  <si>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</si>
  <si>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</si>
  <si>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</si>
  <si>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</si>
  <si>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</si>
  <si>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</si>
  <si>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</si>
  <si>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</si>
  <si>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</si>
  <si>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</si>
  <si>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</si>
  <si>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</si>
  <si>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</si>
  <si>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</si>
  <si>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</si>
  <si>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</si>
  <si>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</si>
  <si>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</si>
  <si>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</si>
  <si>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</si>
  <si>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</si>
  <si>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</si>
  <si>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</si>
  <si>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</si>
  <si>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</si>
  <si>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</si>
  <si>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</si>
  <si>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</si>
  <si>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</si>
  <si>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</si>
  <si>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</si>
  <si>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</si>
  <si>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</si>
  <si>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</si>
  <si>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</si>
  <si>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</si>
  <si>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</si>
  <si>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</si>
  <si>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</si>
  <si>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</si>
  <si>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</si>
  <si>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</si>
  <si>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</si>
  <si>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</si>
  <si>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</si>
  <si>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</si>
  <si>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</si>
  <si>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</si>
  <si>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</si>
  <si>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</si>
  <si>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</si>
  <si>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</si>
  <si>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</si>
  <si>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</si>
  <si>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</si>
  <si>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</si>
  <si>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</si>
  <si>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</si>
  <si>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</si>
  <si>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</si>
  <si>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</si>
  <si>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</si>
  <si>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</si>
  <si>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</si>
  <si>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</si>
  <si>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</si>
  <si>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</si>
  <si>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</si>
  <si>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</si>
  <si>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</si>
  <si>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</si>
  <si>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</si>
  <si>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</si>
  <si>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</si>
  <si>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</si>
  <si>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</si>
  <si>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</si>
  <si>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</si>
  <si>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</si>
  <si>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</si>
  <si>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</si>
  <si>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</si>
  <si>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</si>
  <si>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</si>
  <si>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</si>
  <si>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</si>
  <si>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</si>
  <si>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</si>
  <si>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</si>
  <si>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</si>
  <si>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</si>
  <si>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</si>
  <si>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</si>
  <si>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</si>
  <si>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</si>
  <si>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</si>
  <si>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</si>
  <si>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</si>
  <si>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</si>
  <si>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</si>
  <si>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</si>
  <si>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</si>
  <si>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</si>
  <si>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</si>
  <si>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</si>
  <si>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</si>
  <si>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</si>
  <si>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</si>
  <si>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</si>
  <si>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</si>
  <si>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</si>
  <si>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</si>
  <si>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</si>
  <si>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</si>
  <si>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</si>
  <si>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</si>
  <si>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</si>
  <si>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</si>
  <si>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</si>
  <si>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</si>
  <si>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</si>
  <si>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</si>
  <si>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</si>
  <si>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</si>
  <si>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</si>
  <si>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</si>
  <si>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</si>
  <si>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</si>
  <si>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</si>
  <si>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</si>
  <si>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</si>
  <si>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</si>
  <si>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</si>
  <si>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</si>
  <si>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</si>
  <si>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</si>
  <si>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</si>
  <si>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</si>
  <si>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</si>
  <si>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</si>
  <si>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</si>
  <si>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</si>
  <si>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</si>
  <si>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</si>
  <si>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</si>
  <si>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</si>
  <si>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</si>
  <si>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</si>
  <si>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</si>
  <si>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</si>
  <si>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</si>
  <si>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</si>
  <si>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</si>
  <si>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</si>
  <si>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</si>
  <si>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</si>
  <si>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</si>
  <si>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</si>
  <si>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</si>
  <si>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</si>
  <si>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</si>
  <si>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</si>
  <si>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</si>
  <si>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</si>
  <si>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</si>
  <si>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</si>
  <si>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</si>
  <si>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</si>
  <si>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</si>
  <si>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</si>
  <si>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</si>
  <si>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</si>
  <si>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</si>
  <si>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</si>
  <si>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</si>
  <si>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</si>
  <si>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</si>
  <si>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</si>
  <si>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</si>
  <si>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</si>
  <si>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</si>
  <si>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</si>
  <si>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</si>
  <si>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</si>
  <si>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</si>
  <si>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</si>
  <si>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</si>
  <si>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</si>
  <si>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</si>
  <si>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</si>
  <si>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</si>
  <si>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</si>
  <si>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</si>
  <si>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</si>
  <si>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</si>
  <si>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</si>
  <si>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</si>
  <si>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</si>
  <si>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</si>
  <si>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</si>
  <si>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</si>
  <si>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</si>
  <si>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</si>
  <si>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</si>
  <si>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</si>
  <si>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</si>
  <si>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</si>
  <si>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</si>
  <si>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</si>
  <si>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</si>
  <si>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</si>
  <si>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</si>
  <si>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</si>
  <si>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</si>
  <si>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</si>
  <si>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</si>
  <si>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</si>
  <si>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</si>
  <si>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</si>
  <si>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</si>
  <si>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</si>
  <si>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</si>
  <si>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</si>
  <si>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</si>
  <si>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</si>
  <si>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</si>
  <si>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</si>
  <si>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</si>
  <si>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</si>
  <si>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</si>
  <si>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</si>
  <si>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</si>
  <si>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</si>
  <si>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</si>
  <si>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</si>
  <si>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</si>
  <si>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</si>
  <si>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</si>
  <si>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</si>
  <si>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</si>
  <si>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</si>
  <si>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</si>
  <si>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</si>
  <si>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</si>
  <si>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</si>
  <si>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</si>
  <si>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</si>
  <si>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</si>
  <si>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</si>
  <si>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</si>
  <si>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</si>
  <si>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</si>
  <si>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</si>
  <si>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</si>
  <si>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</si>
  <si>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</si>
  <si>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</si>
  <si>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</si>
  <si>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</si>
  <si>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</si>
  <si>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</si>
  <si>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</si>
  <si>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</si>
  <si>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</si>
  <si>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</si>
  <si>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</si>
  <si>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</si>
  <si>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</si>
  <si>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</si>
  <si>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</si>
  <si>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</si>
  <si>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</si>
  <si>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</si>
  <si>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</si>
  <si>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</si>
  <si>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</si>
  <si>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</si>
  <si>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</si>
  <si>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</si>
  <si>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</si>
  <si>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</si>
  <si>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</si>
  <si>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</si>
  <si>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</si>
  <si>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</si>
  <si>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</si>
  <si>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</si>
  <si>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</si>
  <si>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</si>
  <si>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</si>
  <si>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</si>
  <si>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</si>
  <si>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</si>
  <si>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</si>
  <si>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</si>
  <si>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</si>
  <si>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</si>
  <si>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</si>
  <si>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</si>
  <si>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</si>
  <si>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</si>
  <si>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</si>
  <si>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</si>
  <si>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</si>
  <si>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</si>
  <si>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</si>
  <si>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</si>
  <si>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</si>
  <si>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</si>
  <si>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</si>
  <si>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</si>
  <si>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</si>
  <si>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</si>
  <si>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</si>
  <si>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</si>
  <si>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</si>
  <si>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</si>
  <si>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</si>
  <si>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</si>
  <si>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</si>
  <si>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</si>
  <si>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</si>
  <si>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</si>
  <si>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</si>
  <si>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</si>
  <si>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</si>
  <si>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</si>
  <si>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</si>
  <si>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</si>
  <si>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</si>
  <si>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</si>
  <si>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</si>
  <si>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</si>
  <si>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</si>
  <si>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</si>
  <si>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</si>
  <si>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</si>
  <si>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</si>
  <si>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</si>
  <si>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</si>
  <si>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</si>
  <si>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</si>
  <si>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</si>
  <si>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</si>
  <si>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</si>
  <si>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</si>
  <si>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</si>
  <si>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</si>
  <si>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</si>
  <si>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</si>
  <si>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</si>
  <si>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</si>
  <si>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</si>
  <si>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</si>
  <si>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</si>
  <si>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</si>
  <si>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</si>
  <si>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</si>
  <si>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</si>
  <si>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</si>
  <si>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</si>
  <si>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</si>
  <si>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</si>
  <si>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</si>
  <si>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</si>
  <si>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</si>
  <si>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</si>
  <si>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</si>
  <si>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</si>
  <si>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</si>
  <si>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</si>
  <si>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</si>
  <si>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</si>
  <si>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</si>
  <si>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</si>
  <si>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</si>
  <si>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</si>
  <si>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</si>
  <si>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</si>
  <si>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</si>
  <si>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</si>
  <si>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</si>
  <si>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</si>
  <si>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</si>
  <si>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</si>
  <si>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</si>
  <si>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</si>
  <si>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</si>
  <si>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</si>
  <si>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</si>
  <si>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</si>
  <si>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</si>
  <si>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</si>
  <si>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</si>
  <si>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</si>
  <si>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</si>
  <si>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</si>
  <si>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</si>
  <si>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</si>
  <si>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</si>
  <si>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</si>
  <si>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</si>
  <si>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</si>
  <si>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</si>
  <si>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</si>
  <si>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</si>
  <si>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</si>
  <si>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</si>
  <si>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</si>
  <si>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</si>
  <si>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</si>
  <si>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</si>
  <si>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</si>
  <si>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</si>
  <si>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</si>
  <si>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</si>
  <si>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</si>
  <si>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</si>
  <si>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</si>
  <si>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</si>
  <si>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</si>
  <si>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</si>
  <si>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</si>
  <si>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</si>
  <si>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</si>
  <si>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</si>
  <si>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</si>
  <si>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</si>
  <si>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</si>
  <si>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</si>
  <si>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</si>
  <si>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</si>
  <si>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</si>
  <si>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</si>
  <si>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</si>
  <si>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</si>
  <si>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</si>
  <si>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</si>
  <si>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</si>
  <si>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</si>
  <si>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</si>
  <si>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</si>
  <si>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</si>
  <si>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</si>
  <si>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</si>
  <si>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</si>
  <si>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</si>
  <si>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</si>
  <si>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</si>
  <si>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</si>
  <si>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</si>
  <si>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</si>
  <si>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</si>
  <si>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</si>
  <si>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</si>
  <si>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</si>
  <si>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</si>
  <si>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</si>
  <si>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</si>
  <si>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</si>
  <si>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</si>
  <si>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</si>
  <si>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</si>
  <si>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</si>
  <si>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</si>
  <si>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</si>
  <si>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</si>
  <si>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</si>
  <si>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</si>
  <si>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</si>
  <si>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</si>
  <si>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</si>
  <si>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</si>
  <si>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</si>
  <si>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</si>
  <si>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</si>
  <si>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</si>
  <si>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</si>
  <si>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</si>
  <si>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</si>
  <si>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</si>
  <si>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</si>
  <si>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</si>
  <si>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</si>
  <si>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</si>
  <si>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</si>
  <si>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</si>
  <si>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</si>
  <si>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</si>
  <si>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</si>
  <si>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</si>
  <si>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</si>
  <si>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</si>
  <si>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</si>
  <si>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</si>
  <si>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</si>
  <si>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</si>
  <si>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</si>
  <si>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</si>
  <si>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</si>
  <si>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</si>
  <si>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</si>
  <si>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</si>
  <si>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</si>
  <si>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</si>
  <si>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</si>
  <si>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</si>
  <si>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</si>
  <si>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</si>
  <si>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</si>
  <si>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</si>
  <si>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</si>
  <si>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</si>
  <si>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</si>
  <si>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</si>
  <si>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</si>
  <si>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</si>
  <si>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</si>
  <si>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</si>
  <si>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</si>
  <si>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</si>
  <si>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</si>
  <si>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</si>
  <si>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</si>
  <si>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</si>
  <si>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</si>
  <si>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</si>
  <si>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</si>
  <si>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</si>
  <si>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</si>
  <si>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</si>
  <si>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</si>
  <si>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</si>
  <si>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</si>
  <si>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</si>
  <si>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</si>
  <si>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</si>
  <si>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</si>
  <si>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</si>
  <si>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</si>
  <si>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</si>
  <si>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</si>
  <si>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</si>
  <si>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</si>
  <si>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</si>
  <si>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</si>
  <si>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</si>
  <si>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</si>
  <si>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</si>
  <si>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</si>
  <si>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</si>
  <si>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</si>
  <si>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</si>
  <si>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</si>
  <si>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</si>
  <si>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</si>
  <si>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</si>
  <si>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</si>
  <si>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</si>
  <si>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</si>
  <si>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</si>
  <si>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</si>
  <si>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</si>
  <si>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</si>
  <si>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</si>
  <si>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</si>
  <si>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</si>
  <si>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</si>
  <si>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</si>
  <si>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</si>
  <si>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</si>
  <si>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</si>
  <si>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</si>
  <si>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</si>
  <si>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</si>
  <si>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</si>
  <si>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</si>
  <si>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</si>
  <si>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</si>
  <si>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</si>
  <si>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</si>
  <si>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</si>
  <si>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</si>
  <si>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</si>
  <si>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</si>
  <si>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</si>
  <si>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</si>
  <si>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</si>
  <si>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</si>
  <si>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</si>
  <si>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</si>
  <si>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</si>
  <si>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</si>
  <si>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</si>
  <si>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</si>
  <si>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</si>
  <si>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</si>
  <si>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</si>
  <si>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</si>
  <si>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</si>
  <si>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</si>
  <si>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</si>
  <si>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</si>
  <si>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</si>
  <si>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</si>
  <si>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</si>
  <si>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</si>
  <si>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</si>
  <si>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</si>
  <si>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</si>
  <si>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</si>
  <si>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</si>
  <si>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</si>
  <si>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</si>
  <si>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</si>
  <si>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</si>
  <si>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</si>
  <si>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</si>
  <si>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</si>
  <si>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</si>
  <si>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</si>
  <si>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</si>
  <si>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</si>
  <si>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</si>
  <si>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</si>
  <si>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</si>
  <si>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</si>
  <si>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</si>
  <si>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</si>
  <si>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</si>
  <si>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</si>
  <si>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</si>
  <si>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</si>
  <si>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</si>
  <si>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</si>
  <si>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</si>
  <si>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</si>
  <si>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</si>
  <si>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</si>
  <si>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</si>
  <si>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</si>
  <si>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</si>
  <si>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</si>
  <si>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</si>
  <si>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</si>
  <si>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</si>
  <si>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</si>
  <si>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</si>
  <si>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</si>
  <si>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</si>
  <si>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</si>
  <si>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</si>
  <si>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</si>
  <si>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</si>
  <si>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</si>
  <si>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</si>
  <si>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</si>
  <si>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</si>
  <si>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</si>
  <si>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</si>
  <si>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</si>
  <si>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</si>
  <si>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</si>
  <si>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</si>
  <si>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</si>
  <si>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</si>
  <si>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</si>
  <si>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</si>
  <si>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</si>
  <si>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</si>
  <si>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</si>
  <si>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</si>
  <si>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</si>
  <si>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</si>
  <si>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</si>
  <si>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</si>
  <si>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</si>
  <si>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</si>
  <si>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</si>
  <si>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</si>
  <si>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</si>
  <si>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</si>
  <si>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</si>
  <si>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</si>
  <si>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</si>
  <si>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</si>
  <si>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</si>
  <si>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</si>
  <si>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</si>
  <si>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</si>
  <si>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</si>
  <si>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</si>
  <si>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</si>
  <si>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</si>
  <si>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</si>
  <si>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</si>
  <si>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</si>
  <si>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</si>
  <si>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</si>
  <si>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</si>
  <si>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</si>
  <si>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</si>
  <si>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</si>
  <si>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</si>
  <si>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</si>
  <si>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</si>
  <si>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</si>
  <si>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</si>
  <si>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</si>
  <si>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</si>
  <si>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</si>
  <si>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</si>
  <si>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</si>
  <si>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</si>
  <si>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</si>
  <si>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</si>
  <si>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</si>
  <si>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</si>
  <si>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</si>
  <si>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</si>
  <si>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</si>
  <si>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</si>
  <si>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</si>
  <si>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</si>
  <si>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</si>
  <si>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</si>
  <si>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</si>
  <si>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</si>
  <si>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</si>
  <si>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</si>
  <si>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</si>
  <si>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</si>
  <si>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</si>
  <si>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</si>
  <si>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</si>
  <si>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</si>
  <si>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</si>
  <si>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</si>
  <si>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</si>
  <si>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</si>
  <si>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</si>
  <si>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</si>
  <si>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</si>
  <si>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</si>
  <si>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</si>
  <si>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</si>
  <si>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</si>
  <si>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</si>
  <si>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</si>
  <si>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</si>
  <si>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</si>
  <si>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</si>
  <si>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</si>
  <si>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</si>
  <si>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</si>
  <si>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</si>
  <si>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</si>
  <si>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</si>
  <si>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</si>
  <si>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</si>
  <si>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</si>
  <si>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</si>
  <si>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</si>
  <si>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</si>
  <si>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</si>
  <si>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</si>
  <si>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</si>
  <si>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</si>
  <si>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</si>
  <si>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</si>
  <si>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</si>
  <si>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</si>
  <si>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</si>
  <si>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</si>
  <si>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</si>
  <si>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</si>
  <si>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</si>
  <si>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</si>
  <si>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</si>
  <si>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</si>
  <si>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</si>
  <si>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</si>
  <si>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</si>
  <si>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</si>
  <si>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</si>
  <si>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</si>
  <si>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</si>
  <si>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</si>
  <si>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</si>
  <si>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</si>
  <si>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</si>
  <si>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</si>
  <si>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</si>
  <si>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</si>
  <si>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</si>
  <si>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</si>
  <si>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</si>
  <si>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</si>
  <si>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</si>
  <si>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</si>
  <si>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</si>
  <si>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</si>
  <si>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</si>
  <si>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</si>
  <si>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</si>
  <si>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</si>
  <si>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</si>
  <si>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</si>
  <si>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</si>
  <si>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</si>
  <si>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</si>
  <si>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</si>
  <si>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</si>
  <si>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</si>
  <si>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</si>
  <si>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</si>
  <si>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</si>
  <si>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</si>
  <si>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</si>
  <si>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</si>
  <si>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</si>
  <si>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</si>
  <si>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</si>
  <si>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</si>
  <si>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</si>
  <si>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</si>
  <si>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</si>
  <si>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</si>
  <si>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</si>
  <si>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</si>
  <si>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</si>
  <si>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</si>
  <si>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</si>
  <si>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</si>
  <si>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</si>
  <si>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</si>
  <si>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</si>
  <si>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</si>
  <si>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</si>
  <si>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</si>
  <si>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</si>
  <si>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</si>
  <si>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</si>
  <si>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</si>
  <si>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</si>
  <si>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</si>
  <si>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</si>
  <si>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</si>
  <si>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</si>
  <si>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</si>
  <si>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</si>
  <si>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</si>
  <si>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</si>
  <si>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</si>
  <si>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</si>
  <si>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</si>
  <si>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</si>
  <si>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</si>
  <si>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</si>
  <si>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</si>
  <si>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</si>
  <si>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</si>
  <si>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</si>
  <si>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</si>
  <si>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</si>
  <si>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</si>
  <si>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</si>
  <si>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</si>
  <si>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</si>
  <si>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</si>
  <si>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</si>
  <si>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</si>
  <si>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</si>
  <si>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</si>
  <si>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</si>
  <si>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</si>
  <si>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</si>
  <si>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</si>
  <si>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</si>
  <si>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</si>
  <si>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</si>
  <si>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</si>
  <si>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</si>
  <si>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</si>
  <si>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</si>
  <si>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</si>
  <si>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</si>
  <si>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</si>
  <si>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</si>
  <si>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</si>
  <si>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</si>
  <si>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</si>
  <si>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</si>
  <si>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</si>
  <si>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</si>
  <si>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</si>
  <si>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</si>
  <si>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</si>
  <si>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</si>
  <si>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</si>
  <si>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</si>
  <si>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</si>
  <si>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</si>
  <si>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</si>
  <si>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</si>
  <si>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</si>
  <si>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</si>
  <si>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</si>
  <si>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</si>
  <si>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</si>
  <si>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</si>
  <si>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</si>
  <si>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</si>
  <si>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</si>
  <si>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</si>
  <si>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</si>
  <si>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</si>
  <si>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</si>
  <si>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</si>
  <si>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</si>
  <si>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</si>
  <si>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</si>
  <si>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</si>
  <si>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</si>
  <si>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</si>
  <si>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</si>
  <si>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</si>
  <si>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</si>
  <si>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</si>
  <si>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</si>
  <si>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</si>
  <si>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</si>
  <si>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</si>
  <si>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</si>
  <si>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</si>
  <si>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</si>
  <si>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</si>
  <si>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</si>
  <si>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</si>
  <si>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</si>
  <si>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</si>
  <si>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</si>
  <si>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</si>
  <si>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</si>
  <si>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</si>
  <si>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</si>
  <si>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</si>
  <si>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</si>
  <si>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</si>
  <si>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</si>
  <si>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</si>
  <si>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</si>
  <si>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</si>
  <si>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</si>
  <si>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</si>
  <si>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</si>
  <si>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</si>
  <si>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</si>
  <si>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</si>
  <si>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</si>
  <si>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</si>
  <si>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</si>
  <si>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</si>
  <si>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</si>
  <si>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</si>
  <si>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</si>
  <si>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</si>
  <si>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</si>
  <si>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</si>
  <si>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</si>
  <si>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</si>
  <si>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</si>
  <si>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</si>
  <si>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</si>
  <si>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</si>
  <si>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</si>
  <si>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</si>
  <si>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</si>
  <si>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</si>
  <si>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</si>
  <si>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</si>
  <si>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</si>
  <si>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</si>
  <si>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</si>
  <si>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</si>
  <si>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</si>
  <si>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</si>
  <si>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</si>
  <si>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</si>
  <si>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</si>
  <si>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</si>
  <si>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</si>
  <si>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</si>
  <si>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</si>
  <si>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</si>
  <si>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</si>
  <si>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</si>
  <si>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</si>
  <si>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</si>
  <si>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</si>
  <si>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</si>
  <si>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</si>
  <si>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</si>
  <si>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</si>
  <si>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</si>
  <si>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</si>
  <si>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</si>
  <si>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</si>
  <si>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</si>
  <si>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</si>
  <si>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</si>
  <si>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</si>
  <si>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</si>
  <si>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</si>
  <si>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</si>
  <si>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</si>
  <si>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</si>
  <si>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</si>
  <si>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</si>
  <si>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</si>
  <si>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</si>
  <si>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</si>
  <si>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</si>
  <si>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</si>
  <si>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</si>
  <si>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</si>
  <si>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</si>
  <si>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</si>
  <si>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</si>
  <si>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</si>
  <si>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</si>
  <si>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</si>
  <si>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</si>
  <si>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</si>
  <si>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</si>
  <si>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</si>
  <si>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</si>
  <si>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</si>
  <si>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</si>
  <si>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</si>
  <si>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</si>
  <si>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</si>
  <si>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</si>
  <si>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</si>
  <si>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</si>
  <si>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</si>
  <si>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</si>
  <si>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</si>
  <si>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</si>
  <si>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</si>
  <si>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</si>
  <si>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</si>
  <si>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</si>
  <si>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</si>
  <si>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</si>
  <si>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</si>
  <si>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</si>
  <si>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</si>
  <si>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</si>
  <si>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</si>
  <si>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</si>
  <si>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</si>
  <si>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</si>
  <si>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</si>
  <si>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</si>
  <si>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</si>
  <si>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</si>
  <si>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</si>
  <si>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</si>
  <si>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</si>
  <si>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</si>
  <si>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</si>
  <si>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</si>
  <si>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</si>
  <si>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</si>
  <si>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</si>
  <si>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</si>
  <si>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</si>
  <si>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</si>
  <si>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</si>
  <si>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</si>
  <si>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</si>
  <si>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</si>
  <si>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</si>
  <si>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</si>
  <si>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</si>
  <si>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</si>
  <si>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</si>
  <si>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</si>
  <si>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</si>
  <si>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</si>
  <si>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</si>
  <si>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</si>
  <si>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</si>
  <si>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</si>
  <si>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</si>
  <si>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</si>
  <si>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</si>
  <si>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</si>
  <si>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</si>
  <si>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</si>
  <si>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</si>
  <si>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</si>
  <si>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</si>
  <si>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</si>
  <si>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</si>
  <si>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</si>
  <si>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</si>
  <si>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</si>
  <si>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</si>
  <si>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</si>
  <si>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</si>
  <si>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</si>
  <si>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</si>
  <si>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</si>
  <si>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</si>
  <si>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</si>
  <si>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</si>
  <si>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</si>
  <si>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</si>
  <si>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</si>
  <si>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</si>
  <si>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</si>
  <si>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</si>
  <si>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</si>
  <si>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</si>
  <si>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</si>
  <si>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</si>
  <si>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</si>
  <si>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</si>
  <si>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</si>
  <si>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</si>
  <si>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</si>
  <si>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</si>
  <si>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</si>
  <si>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</si>
  <si>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</si>
  <si>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</si>
  <si>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</si>
  <si>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</si>
  <si>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</si>
  <si>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</si>
  <si>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</si>
  <si>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</si>
  <si>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</si>
  <si>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</si>
  <si>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</si>
  <si>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</si>
  <si>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</si>
  <si>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</si>
  <si>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</si>
  <si>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</si>
  <si>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</si>
  <si>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</si>
  <si>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</si>
  <si>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</si>
  <si>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</si>
  <si>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</si>
  <si>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</si>
  <si>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</si>
  <si>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</si>
  <si>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</si>
  <si>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</si>
  <si>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</si>
  <si>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</si>
  <si>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</si>
  <si>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</si>
  <si>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</si>
  <si>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</si>
  <si>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</si>
  <si>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</si>
  <si>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</si>
  <si>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</si>
  <si>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</si>
  <si>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</si>
  <si>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</si>
  <si>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</si>
  <si>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</si>
  <si>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</si>
  <si>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</si>
  <si>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</si>
  <si>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</si>
  <si>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</si>
  <si>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</si>
  <si>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</si>
  <si>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</si>
  <si>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</si>
  <si>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</si>
  <si>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</si>
  <si>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</si>
  <si>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</si>
  <si>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</si>
  <si>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</si>
  <si>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</si>
  <si>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</si>
  <si>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</si>
  <si>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</si>
  <si>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</si>
  <si>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</si>
  <si>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</si>
  <si>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</si>
  <si>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</si>
  <si>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</si>
  <si>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</si>
  <si>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</si>
  <si>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</si>
  <si>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</si>
  <si>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</si>
  <si>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</si>
  <si>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</si>
  <si>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</si>
  <si>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</si>
  <si>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</si>
  <si>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</si>
  <si>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</si>
  <si>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</si>
  <si>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</si>
  <si>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</si>
  <si>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</si>
  <si>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</si>
  <si>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</si>
  <si>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</si>
  <si>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</si>
  <si>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</si>
  <si>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</si>
  <si>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</si>
  <si>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</si>
  <si>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</si>
  <si>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</si>
  <si>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</si>
  <si>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</si>
  <si>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</si>
  <si>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</si>
  <si>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</si>
  <si>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</si>
  <si>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</si>
  <si>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</si>
  <si>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</si>
  <si>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</si>
  <si>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</si>
  <si>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</si>
  <si>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</si>
  <si>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</si>
  <si>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</si>
  <si>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</si>
  <si>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</si>
  <si>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</si>
  <si>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</si>
  <si>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</si>
  <si>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</si>
  <si>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</si>
  <si>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</si>
  <si>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</si>
  <si>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</si>
  <si>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</si>
  <si>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</si>
  <si>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</si>
  <si>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</si>
  <si>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</si>
  <si>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</si>
  <si>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</si>
  <si>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</si>
  <si>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</si>
  <si>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</si>
  <si>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</si>
  <si>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</si>
  <si>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</si>
  <si>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</si>
  <si>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</si>
  <si>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</si>
  <si>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</si>
  <si>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</si>
  <si>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</si>
  <si>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</si>
  <si>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</si>
  <si>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</si>
  <si>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</si>
  <si>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</si>
  <si>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</si>
  <si>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</si>
  <si>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</si>
  <si>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</si>
  <si>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</si>
  <si>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</si>
  <si>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</si>
  <si>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</si>
  <si>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</si>
  <si>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</si>
  <si>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</si>
  <si>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</si>
  <si>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</si>
  <si>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</si>
  <si>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</si>
  <si>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</si>
  <si>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</si>
  <si>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</si>
  <si>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</si>
  <si>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</si>
  <si>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</si>
  <si>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</si>
  <si>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</si>
  <si>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</si>
  <si>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</si>
  <si>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</si>
  <si>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</si>
  <si>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</si>
  <si>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</si>
  <si>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</si>
  <si>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</si>
  <si>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</si>
  <si>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</si>
  <si>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</si>
  <si>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</si>
  <si>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</si>
  <si>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</si>
  <si>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</si>
  <si>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</si>
  <si>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</si>
  <si>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</si>
  <si>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</si>
  <si>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</si>
  <si>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</si>
  <si>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</si>
  <si>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</si>
  <si>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</si>
  <si>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</si>
  <si>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</si>
  <si>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</si>
  <si>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</si>
  <si>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</si>
  <si>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</si>
  <si>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</si>
  <si>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</si>
  <si>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</si>
  <si>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</si>
  <si>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</si>
  <si>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</si>
  <si>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</si>
  <si>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</si>
  <si>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</si>
  <si>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</si>
  <si>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</si>
  <si>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</si>
  <si>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</si>
  <si>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</si>
  <si>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</si>
  <si>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</si>
  <si>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</si>
  <si>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</si>
  <si>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</si>
  <si>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</si>
  <si>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</si>
  <si>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</si>
  <si>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</si>
  <si>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</si>
  <si>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</si>
  <si>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</si>
  <si>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</si>
  <si>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</si>
  <si>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</si>
  <si>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</si>
  <si>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</si>
  <si>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</si>
  <si>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</si>
  <si>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</si>
  <si>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</si>
  <si>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</si>
  <si>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</si>
  <si>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</si>
  <si>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</si>
  <si>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</si>
  <si>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</si>
  <si>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</si>
  <si>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</si>
  <si>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</si>
  <si>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</si>
  <si>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</si>
  <si>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</si>
  <si>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</si>
  <si>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</si>
  <si>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</si>
  <si>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</si>
  <si>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</si>
  <si>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</si>
  <si>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</si>
  <si>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</si>
  <si>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</si>
  <si>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</si>
  <si>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</si>
  <si>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</si>
  <si>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</si>
  <si>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</si>
  <si>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</si>
  <si>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</si>
  <si>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</si>
  <si>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</si>
  <si>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</si>
  <si>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</si>
  <si>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</si>
  <si>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</si>
  <si>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</si>
  <si>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</si>
  <si>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</si>
  <si>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</si>
  <si>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</si>
  <si>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</si>
  <si>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</si>
  <si>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</si>
  <si>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</si>
  <si>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</si>
  <si>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</si>
  <si>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</si>
  <si>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</si>
  <si>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</si>
  <si>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</si>
  <si>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</si>
  <si>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</si>
  <si>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</si>
  <si>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</si>
  <si>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</si>
  <si>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</si>
  <si>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</si>
  <si>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</si>
  <si>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</si>
  <si>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</si>
  <si>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</si>
  <si>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</si>
  <si>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</si>
  <si>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</si>
  <si>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</si>
  <si>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</si>
  <si>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</si>
  <si>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</si>
  <si>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</si>
  <si>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</si>
  <si>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</si>
  <si>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</si>
  <si>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</si>
  <si>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</si>
  <si>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</si>
  <si>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</si>
  <si>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</si>
  <si>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</si>
  <si>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</si>
  <si>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</si>
  <si>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</si>
  <si>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</si>
  <si>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</si>
  <si>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</si>
  <si>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</si>
  <si>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</si>
  <si>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</si>
  <si>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</si>
  <si>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</si>
  <si>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</si>
  <si>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</si>
  <si>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</si>
  <si>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</si>
  <si>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</si>
  <si>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</si>
  <si>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</si>
  <si>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</si>
  <si>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</si>
  <si>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</si>
  <si>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</si>
  <si>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</si>
  <si>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</si>
  <si>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</si>
  <si>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</si>
  <si>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</si>
  <si>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</si>
  <si>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</si>
  <si>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</si>
  <si>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</si>
  <si>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</si>
  <si>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</si>
  <si>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</si>
  <si>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</si>
  <si>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</si>
  <si>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</si>
  <si>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</si>
  <si>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</si>
  <si>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</si>
  <si>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</si>
  <si>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</si>
  <si>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</si>
  <si>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</si>
  <si>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</si>
  <si>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</si>
  <si>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</si>
  <si>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</si>
  <si>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</si>
  <si>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</si>
  <si>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</si>
  <si>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</si>
  <si>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</si>
  <si>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</si>
  <si>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</si>
  <si>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</si>
  <si>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</si>
  <si>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</si>
  <si>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</si>
  <si>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</si>
  <si>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</si>
  <si>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</si>
  <si>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</si>
  <si>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</si>
  <si>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</si>
  <si>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</si>
  <si>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</si>
  <si>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</si>
  <si>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</si>
  <si>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</si>
  <si>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</si>
  <si>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</si>
  <si>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</si>
  <si>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</si>
  <si>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</si>
  <si>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</si>
  <si>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</si>
  <si>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</si>
  <si>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</si>
  <si>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</si>
  <si>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</si>
  <si>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</si>
  <si>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</si>
  <si>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</si>
  <si>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</si>
  <si>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</si>
  <si>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</si>
  <si>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</si>
  <si>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</si>
  <si>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</si>
  <si>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</si>
  <si>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</si>
  <si>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</si>
  <si>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</si>
  <si>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</si>
  <si>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</si>
  <si>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</si>
  <si>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</si>
  <si>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</si>
  <si>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</si>
  <si>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</si>
  <si>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</si>
  <si>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</si>
  <si>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</si>
  <si>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</si>
  <si>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</si>
  <si>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</si>
  <si>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</si>
  <si>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</si>
  <si>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</si>
  <si>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</si>
  <si>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</si>
  <si>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</si>
  <si>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</si>
  <si>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</si>
  <si>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</si>
  <si>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</si>
  <si>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</si>
  <si>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</si>
  <si>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</si>
  <si>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</si>
  <si>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</si>
  <si>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</si>
  <si>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</si>
  <si>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</si>
  <si>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</si>
  <si>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</si>
  <si>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</si>
  <si>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</si>
  <si>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</si>
  <si>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</si>
  <si>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</si>
  <si>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</si>
  <si>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</si>
  <si>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</si>
  <si>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</si>
  <si>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</si>
  <si>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</si>
  <si>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</si>
  <si>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</si>
  <si>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</si>
  <si>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</si>
  <si>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</si>
  <si>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</si>
  <si>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</si>
  <si>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</si>
  <si>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</si>
  <si>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</si>
  <si>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</si>
  <si>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</si>
  <si>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</si>
  <si>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</si>
  <si>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</si>
  <si>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</si>
  <si>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</si>
  <si>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</si>
  <si>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</si>
  <si>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</si>
  <si>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</si>
  <si>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</si>
  <si>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</si>
  <si>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</si>
  <si>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</si>
  <si>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</si>
  <si>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</si>
  <si>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</si>
  <si>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</si>
  <si>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</si>
  <si>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</si>
  <si>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</si>
  <si>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</si>
  <si>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</si>
  <si>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</si>
  <si>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</si>
  <si>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</si>
  <si>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</si>
  <si>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</si>
  <si>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</si>
  <si>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</si>
  <si>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</si>
  <si>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</si>
  <si>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</si>
  <si>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</si>
  <si>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</si>
  <si>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</si>
  <si>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</si>
  <si>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</si>
  <si>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</si>
  <si>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</si>
  <si>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</si>
  <si>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</si>
  <si>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</si>
  <si>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</si>
  <si>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</si>
  <si>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</si>
  <si>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</si>
  <si>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</si>
  <si>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</si>
  <si>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</si>
  <si>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</si>
  <si>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</si>
  <si>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</si>
  <si>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</si>
  <si>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</si>
  <si>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</si>
  <si>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</si>
  <si>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</si>
  <si>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</si>
  <si>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</si>
  <si>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</si>
  <si>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</si>
  <si>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</si>
  <si>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</si>
  <si>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</si>
  <si>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</si>
  <si>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</si>
  <si>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</si>
  <si>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</si>
  <si>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</si>
  <si>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</si>
  <si>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</si>
  <si>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</si>
  <si>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</si>
  <si>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</si>
  <si>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</si>
  <si>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</si>
  <si>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</si>
  <si>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</si>
  <si>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</si>
  <si>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</si>
  <si>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</si>
  <si>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</si>
  <si>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</si>
  <si>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</si>
  <si>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</si>
  <si>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</si>
  <si>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</si>
  <si>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</si>
  <si>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</si>
  <si>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</si>
  <si>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</si>
  <si>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</si>
  <si>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</si>
  <si>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</si>
  <si>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</si>
  <si>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</si>
  <si>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</si>
  <si>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</si>
  <si>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</si>
  <si>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</si>
  <si>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</si>
  <si>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</si>
  <si>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</si>
  <si>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</si>
  <si>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</si>
  <si>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</si>
  <si>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</si>
  <si>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</si>
  <si>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</si>
  <si>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</si>
  <si>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</si>
  <si>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</si>
  <si>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</si>
  <si>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</si>
  <si>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</si>
  <si>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</si>
  <si>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</si>
  <si>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</si>
  <si>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</si>
  <si>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</si>
  <si>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</si>
  <si>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</si>
  <si>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</si>
  <si>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</si>
  <si>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</si>
  <si>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</si>
  <si>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</si>
  <si>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</si>
  <si>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</si>
  <si>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</si>
  <si>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</si>
  <si>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</si>
  <si>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</si>
  <si>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</si>
  <si>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</si>
  <si>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</si>
  <si>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</si>
  <si>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</si>
  <si>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</si>
  <si>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</si>
  <si>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</si>
  <si>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</si>
  <si>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</si>
  <si>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</si>
  <si>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</si>
  <si>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</si>
  <si>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</si>
  <si>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</si>
  <si>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</si>
  <si>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</si>
  <si>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</si>
  <si>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</si>
  <si>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</si>
  <si>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</si>
  <si>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</si>
  <si>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</si>
  <si>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</si>
  <si>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</si>
  <si>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</si>
  <si>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</si>
  <si>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</si>
  <si>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</si>
  <si>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</si>
  <si>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</si>
  <si>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</si>
  <si>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</si>
  <si>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</si>
  <si>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</si>
  <si>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</si>
  <si>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</si>
  <si>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</si>
  <si>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</si>
  <si>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</si>
  <si>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</si>
  <si>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</si>
  <si>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</si>
  <si>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</si>
  <si>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</si>
  <si>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</si>
  <si>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</si>
  <si>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</si>
  <si>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</si>
  <si>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</si>
  <si>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</si>
  <si>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</si>
  <si>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</si>
  <si>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</si>
  <si>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</si>
  <si>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</si>
  <si>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</si>
  <si>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</si>
  <si>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</si>
  <si>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</si>
  <si>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</si>
  <si>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</si>
  <si>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</si>
  <si>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</si>
  <si>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</si>
  <si>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</si>
  <si>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</si>
  <si>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</si>
  <si>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</si>
  <si>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</si>
  <si>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</si>
  <si>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</si>
  <si>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</si>
  <si>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</si>
  <si>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</si>
  <si>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</si>
  <si>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</si>
  <si>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</si>
  <si>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</si>
  <si>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</si>
  <si>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</si>
  <si>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</si>
  <si>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</si>
  <si>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</si>
  <si>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</si>
  <si>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</si>
  <si>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</si>
  <si>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</si>
  <si>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</si>
  <si>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</si>
  <si>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</si>
  <si>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</si>
  <si>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</si>
  <si>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</si>
  <si>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</si>
  <si>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</si>
  <si>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</si>
  <si>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</si>
  <si>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</si>
  <si>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</si>
  <si>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</si>
  <si>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</si>
  <si>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</si>
  <si>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</si>
  <si>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</si>
  <si>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</si>
  <si>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</si>
  <si>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</si>
  <si>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</si>
  <si>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</si>
  <si>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</si>
  <si>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</si>
  <si>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</si>
  <si>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</si>
  <si>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</si>
  <si>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</si>
  <si>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</si>
  <si>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</si>
  <si>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</si>
  <si>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</si>
  <si>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</si>
  <si>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</si>
  <si>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</si>
  <si>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</si>
  <si>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</si>
  <si>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</si>
  <si>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</si>
  <si>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</si>
  <si>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</si>
  <si>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</si>
  <si>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</si>
  <si>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</si>
  <si>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</si>
  <si>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</si>
  <si>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</si>
  <si>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</si>
  <si>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</si>
  <si>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</si>
  <si>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</si>
  <si>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</si>
  <si>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</si>
  <si>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</si>
  <si>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</si>
  <si>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</si>
  <si>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</si>
  <si>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</si>
  <si>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</si>
  <si>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</si>
  <si>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</si>
  <si>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</si>
  <si>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</si>
  <si>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</si>
  <si>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</si>
  <si>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</si>
  <si>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</si>
  <si>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</si>
  <si>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</si>
  <si>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</si>
  <si>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</si>
  <si>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</si>
  <si>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</si>
  <si>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</si>
  <si>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</si>
  <si>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</si>
  <si>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</si>
  <si>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</si>
  <si>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</si>
  <si>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</si>
  <si>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</si>
  <si>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</si>
  <si>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</si>
  <si>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</si>
  <si>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</si>
  <si>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</si>
  <si>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</si>
  <si>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</si>
  <si>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</si>
  <si>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</si>
  <si>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</si>
  <si>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</si>
  <si>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</si>
  <si>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</si>
  <si>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</si>
  <si>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</si>
  <si>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</si>
  <si>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</si>
  <si>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</si>
  <si>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</si>
  <si>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</si>
  <si>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</si>
  <si>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</si>
  <si>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</si>
  <si>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</si>
  <si>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</si>
  <si>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</si>
  <si>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</si>
  <si>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</si>
  <si>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</si>
  <si>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</si>
  <si>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</si>
  <si>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</si>
  <si>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</si>
  <si>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</si>
  <si>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</si>
  <si>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</si>
  <si>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</si>
  <si>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</si>
  <si>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</si>
  <si>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</si>
  <si>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</si>
  <si>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</si>
  <si>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</si>
  <si>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</si>
  <si>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</si>
  <si>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</si>
  <si>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</si>
  <si>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</si>
  <si>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</si>
  <si>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</si>
  <si>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</si>
  <si>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</si>
  <si>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</si>
  <si>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</si>
  <si>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</si>
  <si>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</si>
  <si>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</si>
  <si>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</si>
  <si>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</si>
  <si>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</si>
  <si>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</si>
  <si>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</si>
  <si>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</si>
  <si>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</si>
  <si>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</si>
  <si>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</si>
  <si>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</si>
  <si>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</si>
  <si>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</si>
  <si>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</si>
  <si>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</si>
  <si>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</si>
  <si>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</si>
  <si>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</si>
  <si>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</si>
  <si>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</si>
  <si>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</si>
  <si>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</si>
  <si>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</si>
  <si>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</si>
  <si>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</si>
  <si>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</si>
  <si>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</si>
  <si>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</si>
  <si>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</si>
  <si>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</si>
  <si>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</si>
  <si>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</si>
  <si>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</si>
  <si>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</si>
  <si>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</si>
  <si>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</si>
  <si>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</si>
  <si>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</si>
  <si>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</si>
  <si>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</si>
  <si>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</si>
  <si>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</si>
  <si>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</si>
  <si>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</si>
  <si>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</si>
  <si>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</si>
  <si>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</si>
  <si>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</si>
  <si>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</si>
  <si>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</si>
  <si>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</si>
  <si>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</si>
  <si>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</si>
  <si>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</si>
  <si>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</si>
  <si>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</si>
  <si>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</si>
  <si>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</si>
  <si>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</si>
  <si>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</si>
  <si>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</si>
  <si>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</si>
  <si>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</si>
  <si>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</si>
  <si>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</si>
  <si>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</si>
  <si>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</si>
  <si>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</si>
  <si>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</si>
  <si>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</si>
  <si>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</si>
  <si>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</si>
  <si>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</si>
  <si>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</si>
  <si>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</si>
  <si>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</si>
  <si>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</si>
  <si>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</si>
  <si>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</si>
  <si>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</si>
  <si>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</si>
  <si>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</si>
  <si>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</si>
  <si>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</si>
  <si>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</si>
  <si>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</si>
  <si>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</si>
  <si>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</si>
  <si>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</si>
  <si>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</si>
  <si>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</si>
  <si>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</si>
  <si>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</si>
  <si>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</si>
  <si>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</si>
  <si>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</si>
  <si>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</si>
  <si>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</si>
  <si>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</si>
  <si>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</si>
  <si>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</si>
  <si>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</si>
  <si>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</si>
  <si>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</si>
  <si>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</si>
  <si>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</si>
  <si>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</si>
  <si>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</si>
  <si>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</si>
  <si>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</si>
  <si>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</si>
  <si>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</si>
  <si>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</si>
  <si>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</si>
  <si>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</si>
  <si>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</si>
  <si>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</si>
  <si>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</si>
  <si>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</si>
  <si>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</si>
  <si>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</si>
  <si>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</si>
  <si>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</si>
  <si>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</si>
  <si>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</si>
  <si>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</si>
  <si>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</si>
  <si>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</si>
  <si>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</si>
  <si>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</si>
  <si>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</si>
  <si>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</si>
  <si>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</si>
  <si>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</si>
  <si>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</si>
  <si>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</si>
  <si>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</si>
  <si>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</si>
  <si>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</si>
  <si>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</si>
  <si>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</si>
  <si>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</si>
  <si>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</si>
  <si>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</si>
  <si>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</si>
  <si>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</si>
  <si>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</si>
  <si>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</si>
  <si>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</si>
  <si>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</si>
  <si>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</si>
  <si>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</si>
  <si>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</si>
  <si>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</si>
  <si>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</si>
  <si>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</si>
  <si>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</si>
  <si>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</si>
  <si>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</si>
  <si>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</si>
  <si>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</si>
  <si>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</si>
  <si>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</si>
  <si>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</si>
  <si>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</si>
  <si>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</si>
  <si>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</si>
  <si>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</si>
  <si>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</si>
  <si>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</si>
  <si>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</si>
  <si>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</si>
  <si>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</si>
  <si>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</si>
  <si>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</si>
  <si>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</si>
  <si>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</si>
  <si>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</si>
  <si>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</si>
  <si>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</si>
  <si>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</si>
  <si>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</si>
  <si>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</si>
  <si>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</si>
  <si>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</si>
  <si>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</si>
  <si>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</si>
  <si>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</si>
  <si>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</si>
  <si>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</si>
  <si>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</si>
  <si>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</si>
  <si>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</si>
  <si>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</si>
  <si>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</si>
  <si>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</si>
  <si>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</si>
  <si>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</si>
  <si>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</si>
  <si>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</si>
  <si>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</si>
  <si>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</si>
  <si>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</si>
  <si>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</si>
  <si>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</si>
  <si>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</si>
  <si>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</si>
  <si>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</si>
  <si>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</si>
  <si>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</si>
  <si>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</si>
  <si>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</si>
  <si>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</si>
  <si>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</si>
  <si>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</si>
  <si>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</si>
  <si>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</si>
  <si>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</si>
  <si>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</si>
  <si>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</si>
  <si>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</si>
  <si>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</si>
  <si>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</si>
  <si>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</si>
  <si>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</si>
  <si>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</si>
  <si>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</si>
  <si>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</si>
  <si>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</si>
  <si>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</si>
  <si>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</si>
  <si>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</si>
  <si>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</si>
  <si>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</si>
  <si>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</si>
  <si>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</si>
  <si>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</si>
  <si>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</si>
  <si>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</si>
  <si>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</si>
  <si>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</si>
  <si>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</si>
  <si>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</si>
  <si>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</si>
  <si>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</si>
  <si>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</si>
  <si>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</si>
  <si>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</si>
  <si>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</si>
  <si>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</si>
  <si>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</si>
  <si>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</si>
  <si>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</si>
  <si>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</si>
  <si>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</si>
  <si>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</si>
  <si>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</si>
  <si>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</si>
  <si>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</si>
  <si>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</si>
  <si>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</si>
  <si>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</si>
  <si>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</si>
  <si>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</si>
  <si>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</si>
  <si>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</si>
  <si>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</si>
  <si>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</si>
  <si>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</si>
  <si>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</si>
  <si>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</si>
  <si>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</si>
  <si>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</si>
  <si>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</si>
  <si>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</si>
  <si>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</si>
  <si>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</si>
  <si>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</si>
  <si>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</si>
  <si>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</si>
  <si>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</si>
  <si>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</si>
  <si>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</si>
  <si>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</si>
  <si>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</si>
  <si>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</si>
  <si>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</si>
  <si>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</si>
  <si>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</si>
  <si>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</si>
  <si>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</si>
  <si>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</si>
  <si>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</si>
  <si>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</si>
  <si>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</si>
  <si>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</si>
  <si>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</si>
  <si>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</si>
  <si>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</si>
  <si>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</si>
  <si>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</si>
  <si>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</si>
  <si>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</si>
  <si>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</si>
  <si>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</si>
  <si>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</si>
  <si>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</si>
  <si>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</si>
  <si>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</si>
  <si>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</si>
  <si>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</si>
  <si>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</si>
  <si>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</si>
  <si>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</si>
  <si>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</si>
  <si>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</si>
  <si>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</si>
  <si>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</si>
  <si>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</si>
  <si>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</si>
  <si>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</si>
  <si>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</si>
  <si>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</si>
  <si>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</si>
  <si>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</si>
  <si>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</si>
  <si>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</si>
  <si>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</si>
  <si>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</si>
  <si>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</si>
  <si>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</si>
  <si>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</si>
  <si>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</si>
  <si>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</si>
  <si>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</si>
  <si>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</si>
  <si>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</si>
  <si>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</si>
  <si>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</si>
  <si>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</si>
  <si>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</si>
  <si>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</si>
  <si>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</si>
  <si>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</si>
  <si>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</si>
  <si>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</si>
  <si>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</si>
  <si>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</si>
  <si>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</si>
  <si>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</si>
  <si>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</si>
  <si>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</si>
  <si>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</si>
  <si>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</si>
  <si>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</si>
  <si>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</si>
  <si>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</si>
  <si>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</si>
  <si>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</si>
  <si>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</si>
  <si>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</si>
  <si>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</si>
  <si>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</si>
  <si>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</si>
  <si>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</si>
  <si>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</si>
  <si>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</si>
  <si>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</si>
  <si>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</si>
  <si>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</si>
  <si>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</si>
  <si>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</si>
  <si>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</si>
  <si>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</si>
  <si>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</si>
  <si>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</si>
  <si>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</si>
  <si>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</si>
  <si>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</si>
  <si>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</si>
  <si>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</si>
  <si>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</si>
  <si>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</si>
  <si>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</si>
  <si>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</si>
  <si>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</si>
  <si>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</si>
  <si>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</si>
  <si>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</si>
  <si>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</si>
  <si>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</si>
  <si>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</si>
  <si>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</si>
  <si>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</si>
  <si>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</si>
  <si>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</si>
  <si>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</si>
  <si>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</si>
  <si>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</si>
  <si>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</si>
  <si>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</si>
  <si>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</si>
  <si>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</si>
  <si>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</si>
  <si>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</si>
  <si>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</si>
  <si>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</si>
  <si>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</si>
  <si>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</si>
  <si>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</si>
  <si>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</si>
  <si>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</si>
  <si>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</si>
  <si>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</si>
  <si>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</si>
  <si>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</si>
  <si>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</si>
  <si>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</si>
  <si>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</si>
  <si>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</si>
  <si>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</si>
  <si>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</si>
  <si>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</si>
  <si>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</si>
  <si>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</si>
  <si>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</si>
  <si>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</si>
  <si>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</si>
  <si>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</si>
  <si>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</si>
  <si>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</si>
  <si>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</si>
  <si>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</si>
  <si>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</si>
  <si>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</si>
  <si>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</si>
  <si>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</si>
  <si>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</si>
  <si>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</si>
  <si>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</si>
  <si>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</si>
  <si>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</si>
  <si>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</si>
  <si>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</si>
  <si>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</si>
  <si>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</si>
  <si>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</si>
  <si>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</si>
  <si>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</si>
  <si>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</si>
  <si>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</si>
  <si>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</si>
  <si>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</si>
  <si>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</si>
  <si>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</si>
  <si>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</si>
  <si>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</si>
  <si>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</si>
  <si>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</si>
  <si>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</si>
  <si>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</si>
  <si>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</si>
  <si>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</si>
  <si>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</si>
  <si>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</si>
  <si>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</si>
  <si>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</si>
  <si>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</si>
  <si>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</si>
  <si>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</si>
  <si>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</si>
  <si>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</si>
  <si>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</si>
  <si>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</si>
  <si>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</si>
  <si>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</si>
  <si>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</si>
  <si>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</si>
  <si>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</si>
  <si>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</si>
  <si>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</si>
  <si>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</si>
  <si>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</si>
  <si>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</si>
  <si>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</si>
  <si>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</si>
  <si>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</si>
  <si>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</si>
  <si>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</si>
  <si>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</si>
  <si>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</si>
  <si>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</si>
  <si>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</si>
  <si>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</si>
  <si>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</si>
  <si>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</si>
  <si>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</si>
  <si>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</si>
  <si>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</si>
  <si>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</si>
  <si>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</si>
  <si>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</si>
  <si>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</si>
  <si>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</si>
  <si>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</si>
  <si>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</si>
  <si>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</si>
  <si>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</si>
  <si>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</si>
  <si>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</si>
  <si>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</si>
  <si>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</si>
  <si>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</si>
  <si>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</si>
  <si>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</si>
  <si>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</si>
  <si>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</si>
  <si>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</si>
  <si>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</si>
  <si>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</si>
  <si>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</si>
  <si>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</si>
  <si>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</si>
  <si>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</si>
  <si>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</si>
  <si>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</si>
  <si>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</si>
  <si>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</si>
  <si>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</si>
  <si>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</si>
  <si>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</si>
  <si>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</si>
  <si>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</si>
  <si>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</si>
  <si>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</si>
  <si>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</si>
  <si>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</si>
  <si>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</si>
  <si>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</si>
  <si>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</si>
  <si>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</si>
  <si>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</si>
  <si>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</si>
  <si>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</si>
  <si>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</si>
  <si>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</si>
  <si>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</si>
  <si>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</si>
  <si>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</si>
  <si>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</si>
  <si>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</si>
  <si>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</si>
  <si>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</si>
  <si>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</si>
  <si>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</si>
  <si>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</si>
  <si>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</si>
  <si>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</si>
  <si>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</si>
  <si>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</si>
  <si>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</si>
  <si>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</si>
  <si>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</si>
  <si>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</si>
  <si>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</si>
  <si>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</si>
  <si>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</si>
  <si>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</si>
  <si>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</si>
  <si>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</si>
  <si>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</si>
  <si>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</si>
  <si>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</si>
  <si>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</si>
  <si>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</si>
  <si>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</si>
  <si>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</si>
  <si>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</si>
  <si>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</si>
  <si>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</si>
  <si>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</si>
  <si>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</si>
  <si>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</si>
  <si>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</si>
  <si>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</si>
  <si>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</si>
  <si>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</si>
  <si>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</si>
  <si>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</si>
  <si>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</si>
  <si>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</si>
  <si>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</si>
  <si>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</si>
  <si>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</si>
  <si>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</si>
  <si>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</si>
  <si>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</si>
  <si>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</si>
  <si>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</si>
  <si>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</si>
  <si>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</si>
  <si>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</si>
  <si>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</si>
  <si>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</si>
  <si>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</si>
  <si>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</si>
  <si>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</si>
  <si>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</si>
  <si>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</si>
  <si>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</si>
  <si>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</si>
  <si>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</si>
  <si>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</si>
  <si>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</si>
  <si>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</si>
  <si>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</si>
  <si>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</si>
  <si>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</si>
  <si>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</si>
  <si>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</si>
  <si>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</si>
  <si>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</si>
  <si>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</si>
  <si>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</si>
  <si>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</si>
  <si>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</si>
  <si>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</si>
  <si>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</si>
  <si>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</si>
  <si>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</si>
  <si>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</si>
  <si>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</si>
  <si>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</si>
  <si>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</si>
  <si>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</si>
  <si>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</si>
  <si>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</si>
  <si>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</si>
  <si>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</si>
  <si>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</si>
  <si>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</si>
  <si>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</si>
  <si>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</si>
  <si>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</si>
  <si>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</si>
  <si>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</si>
  <si>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</si>
  <si>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</si>
  <si>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</si>
  <si>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</si>
  <si>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</si>
  <si>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</si>
  <si>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</si>
  <si>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</si>
  <si>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</si>
  <si>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</si>
  <si>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</si>
  <si>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</si>
  <si>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</si>
  <si>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</si>
  <si>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</si>
  <si>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</si>
  <si>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</si>
  <si>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</si>
  <si>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</si>
  <si>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</si>
  <si>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</si>
  <si>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</si>
  <si>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</si>
  <si>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</si>
  <si>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</si>
  <si>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</si>
  <si>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</si>
  <si>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</si>
  <si>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</si>
  <si>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</si>
  <si>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</si>
  <si>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</si>
  <si>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</si>
  <si>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</si>
  <si>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</si>
  <si>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</si>
  <si>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</si>
  <si>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</si>
  <si>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</si>
  <si>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</si>
  <si>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</si>
  <si>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</si>
  <si>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</si>
  <si>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</si>
  <si>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</si>
  <si>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</si>
  <si>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</si>
  <si>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</si>
  <si>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</si>
  <si>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</si>
  <si>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</si>
  <si>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</si>
  <si>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</si>
  <si>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</si>
  <si>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</si>
  <si>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</si>
  <si>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</si>
  <si>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</si>
  <si>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</si>
  <si>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</si>
  <si>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</si>
  <si>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</si>
  <si>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</si>
  <si>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</si>
  <si>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</si>
  <si>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</si>
  <si>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</si>
  <si>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</si>
  <si>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</si>
  <si>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</si>
  <si>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</si>
  <si>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</si>
  <si>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</si>
  <si>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</si>
  <si>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</si>
  <si>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</si>
  <si>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</si>
  <si>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</si>
  <si>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</si>
  <si>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</si>
  <si>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</si>
  <si>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</si>
  <si>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</si>
  <si>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</si>
  <si>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</si>
  <si>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</si>
  <si>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</si>
  <si>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</si>
  <si>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</si>
  <si>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</si>
  <si>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</si>
  <si>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</si>
  <si>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</si>
  <si>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</si>
  <si>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</si>
  <si>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</si>
  <si>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</si>
  <si>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</si>
  <si>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</si>
  <si>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</si>
  <si>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</si>
  <si>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</si>
  <si>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</si>
  <si>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</si>
  <si>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</si>
  <si>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</si>
  <si>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</si>
  <si>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</si>
  <si>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</si>
  <si>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</si>
  <si>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</si>
  <si>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</si>
  <si>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</si>
  <si>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</si>
  <si>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</si>
  <si>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</si>
  <si>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</si>
  <si>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</si>
  <si>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</si>
  <si>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</si>
  <si>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</si>
  <si>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</si>
  <si>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</si>
  <si>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</si>
  <si>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</si>
  <si>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</si>
  <si>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</si>
  <si>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</si>
  <si>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</si>
  <si>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</si>
  <si>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</si>
  <si>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</si>
  <si>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</si>
  <si>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</si>
  <si>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</si>
  <si>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</si>
  <si>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</si>
  <si>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</si>
  <si>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</si>
  <si>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</si>
  <si>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</si>
  <si>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</si>
  <si>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</si>
  <si>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</si>
  <si>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</si>
  <si>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</si>
  <si>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</si>
  <si>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</si>
  <si>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</si>
  <si>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</si>
  <si>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</si>
  <si>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</si>
  <si>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</si>
  <si>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</si>
  <si>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</si>
  <si>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</si>
  <si>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</si>
  <si>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</si>
  <si>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</si>
  <si>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</si>
  <si>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</si>
  <si>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</si>
  <si>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</si>
  <si>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</si>
  <si>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</si>
  <si>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</si>
  <si>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</si>
  <si>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</si>
  <si>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</si>
  <si>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</si>
  <si>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</si>
  <si>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</si>
  <si>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</si>
  <si>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</si>
  <si>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</si>
  <si>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</si>
  <si>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</si>
  <si>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</si>
  <si>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</si>
  <si>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</si>
  <si>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</si>
  <si>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</si>
  <si>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</si>
  <si>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</si>
  <si>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</si>
  <si>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</si>
  <si>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</si>
  <si>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</si>
  <si>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</si>
  <si>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</si>
  <si>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</si>
  <si>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</si>
  <si>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</si>
  <si>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</si>
  <si>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</si>
  <si>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</si>
  <si>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</si>
  <si>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</si>
  <si>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</si>
  <si>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</si>
  <si>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</si>
  <si>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</si>
  <si>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</si>
  <si>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</si>
  <si>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</si>
  <si>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</si>
  <si>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</si>
  <si>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</si>
  <si>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</si>
  <si>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</si>
  <si>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</si>
  <si>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</si>
  <si>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</si>
  <si>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</si>
  <si>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</si>
  <si>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</si>
  <si>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</si>
  <si>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</si>
  <si>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</si>
  <si>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</si>
  <si>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</si>
  <si>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</si>
  <si>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</si>
  <si>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</si>
  <si>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</si>
  <si>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</si>
  <si>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</si>
  <si>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</si>
  <si>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</si>
  <si>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</si>
  <si>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</si>
  <si>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</si>
  <si>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</si>
  <si>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</si>
  <si>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</si>
  <si>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</si>
  <si>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</si>
  <si>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</si>
  <si>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</si>
  <si>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</si>
  <si>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</si>
  <si>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</si>
  <si>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</si>
  <si>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</si>
  <si>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</si>
  <si>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</si>
  <si>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</si>
  <si>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</si>
  <si>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</si>
  <si>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</si>
  <si>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</si>
  <si>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</si>
  <si>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</si>
  <si>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</si>
  <si>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</si>
  <si>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</si>
  <si>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</si>
  <si>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</si>
  <si>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</si>
  <si>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</si>
  <si>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</si>
  <si>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</si>
  <si>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</si>
  <si>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</si>
  <si>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</si>
  <si>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</si>
  <si>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</si>
  <si>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</si>
  <si>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</si>
  <si>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</si>
  <si>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</si>
  <si>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</si>
  <si>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</si>
  <si>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</si>
  <si>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</si>
  <si>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</si>
  <si>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</si>
  <si>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</si>
  <si>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</si>
  <si>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</si>
  <si>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</si>
  <si>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</si>
  <si>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</si>
  <si>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</si>
  <si>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</si>
  <si>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</si>
  <si>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</si>
  <si>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</si>
  <si>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</si>
  <si>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</si>
  <si>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</si>
  <si>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</si>
  <si>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</si>
  <si>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</si>
  <si>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</si>
  <si>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</si>
  <si>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</si>
  <si>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</si>
  <si>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</si>
  <si>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</si>
  <si>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</si>
  <si>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</si>
  <si>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</si>
  <si>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</si>
  <si>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</si>
  <si>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</si>
  <si>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</si>
  <si>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</si>
  <si>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</si>
  <si>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</si>
  <si>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</si>
  <si>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</si>
  <si>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</si>
  <si>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</si>
  <si>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</si>
  <si>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</si>
  <si>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</si>
  <si>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</si>
  <si>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</si>
  <si>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</si>
  <si>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</si>
  <si>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</si>
  <si>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</si>
  <si>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</si>
  <si>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</si>
  <si>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</si>
  <si>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</si>
  <si>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</si>
  <si>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</si>
  <si>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</si>
  <si>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</si>
  <si>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</si>
  <si>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</si>
  <si>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</si>
  <si>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</si>
  <si>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</si>
  <si>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</si>
  <si>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</si>
  <si>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</si>
  <si>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</si>
  <si>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</si>
  <si>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</si>
  <si>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</si>
  <si>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</si>
  <si>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</si>
  <si>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</si>
  <si>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</si>
  <si>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</si>
  <si>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</si>
  <si>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</si>
  <si>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</si>
  <si>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</si>
  <si>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</si>
  <si>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</si>
  <si>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</si>
  <si>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</si>
  <si>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</si>
  <si>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</si>
  <si>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</si>
  <si>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</si>
  <si>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</si>
  <si>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</si>
  <si>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</si>
  <si>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</si>
  <si>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</si>
  <si>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</si>
  <si>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</si>
  <si>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</si>
  <si>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</si>
  <si>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</si>
  <si>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</si>
  <si>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</si>
  <si>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</si>
  <si>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</si>
  <si>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</si>
  <si>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</si>
  <si>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</si>
  <si>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</si>
  <si>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</si>
  <si>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</si>
  <si>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</si>
  <si>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</si>
  <si>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</si>
  <si>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</si>
  <si>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</si>
  <si>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</si>
  <si>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</si>
  <si>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</si>
  <si>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</si>
  <si>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</si>
  <si>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</si>
  <si>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</si>
  <si>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</si>
  <si>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</si>
  <si>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</si>
  <si>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</si>
  <si>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</si>
  <si>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</si>
  <si>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</si>
  <si>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</si>
  <si>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</si>
  <si>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</si>
  <si>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</si>
  <si>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</si>
  <si>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</si>
  <si>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</si>
  <si>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</si>
  <si>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</si>
  <si>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</si>
  <si>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</si>
  <si>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</si>
  <si>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</si>
  <si>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</si>
  <si>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</si>
  <si>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</si>
  <si>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</si>
  <si>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</si>
  <si>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</si>
  <si>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</si>
  <si>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</si>
  <si>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</si>
  <si>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</si>
  <si>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</si>
  <si>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</si>
  <si>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</si>
  <si>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</si>
  <si>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</si>
  <si>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</si>
  <si>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</si>
  <si>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</si>
  <si>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</si>
  <si>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</si>
  <si>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</si>
  <si>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</si>
  <si>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</si>
  <si>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</si>
  <si>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</si>
  <si>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</si>
  <si>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</si>
  <si>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</si>
  <si>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</si>
  <si>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</si>
  <si>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</si>
  <si>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</si>
  <si>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</si>
  <si>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</si>
  <si>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</si>
  <si>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</si>
  <si>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</si>
  <si>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</si>
  <si>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</si>
  <si>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</si>
  <si>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</si>
  <si>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</si>
  <si>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</si>
  <si>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</si>
  <si>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</si>
  <si>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</si>
  <si>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</si>
  <si>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</si>
  <si>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</si>
  <si>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</si>
  <si>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</si>
  <si>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</si>
  <si>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</si>
  <si>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</si>
  <si>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</si>
  <si>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</si>
  <si>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</si>
  <si>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</si>
  <si>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</si>
  <si>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</si>
  <si>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</si>
  <si>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</si>
  <si>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</si>
  <si>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</si>
  <si>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</si>
  <si>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</si>
  <si>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</si>
  <si>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</si>
  <si>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</si>
  <si>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</si>
  <si>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</si>
  <si>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</si>
  <si>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</si>
  <si>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</si>
  <si>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</si>
  <si>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</si>
  <si>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</si>
  <si>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</si>
  <si>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</si>
  <si>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</si>
  <si>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</si>
  <si>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</si>
  <si>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</si>
  <si>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</si>
  <si>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</si>
  <si>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</si>
  <si>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</si>
  <si>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</si>
  <si>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</si>
  <si>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</si>
  <si>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</si>
  <si>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</si>
  <si>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</si>
  <si>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</si>
  <si>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</si>
  <si>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</si>
  <si>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</si>
  <si>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</si>
  <si>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</si>
  <si>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</si>
  <si>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</si>
  <si>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</si>
  <si>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</si>
  <si>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</si>
  <si>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</si>
  <si>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</si>
  <si>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</si>
  <si>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</si>
  <si>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</si>
  <si>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</si>
  <si>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</si>
  <si>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</si>
  <si>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</si>
  <si>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</si>
  <si>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</si>
  <si>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</si>
  <si>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</si>
  <si>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</si>
  <si>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</si>
  <si>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</si>
  <si>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</si>
  <si>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</si>
  <si>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</si>
  <si>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</si>
  <si>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</si>
  <si>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</si>
  <si>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</si>
  <si>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</si>
  <si>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</si>
  <si>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</si>
  <si>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</si>
  <si>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</si>
  <si>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</si>
  <si>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</si>
  <si>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</si>
  <si>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</si>
  <si>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</si>
  <si>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</si>
  <si>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</si>
  <si>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</si>
  <si>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</si>
  <si>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</si>
  <si>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</si>
  <si>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</si>
  <si>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</si>
  <si>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</si>
  <si>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</si>
  <si>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</si>
  <si>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</si>
  <si>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</si>
  <si>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</si>
  <si>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</si>
  <si>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</si>
  <si>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</si>
  <si>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</si>
  <si>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</si>
  <si>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</si>
  <si>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</si>
  <si>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</si>
  <si>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</si>
  <si>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</si>
  <si>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</si>
  <si>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</si>
  <si>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</si>
  <si>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</si>
  <si>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</si>
  <si>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</si>
  <si>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</si>
  <si>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</si>
  <si>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</si>
  <si>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</si>
  <si>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</si>
  <si>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</si>
  <si>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</si>
  <si>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</si>
  <si>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</si>
  <si>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</si>
  <si>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</si>
  <si>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</si>
  <si>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</si>
  <si>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</si>
  <si>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</si>
  <si>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</si>
  <si>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</si>
  <si>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</si>
  <si>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</si>
  <si>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</si>
  <si>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</si>
  <si>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</si>
  <si>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</si>
  <si>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</si>
  <si>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</si>
  <si>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</si>
  <si>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</si>
  <si>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</si>
  <si>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</si>
  <si>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</si>
  <si>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</si>
  <si>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</si>
  <si>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</si>
  <si>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</si>
  <si>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</si>
  <si>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</si>
  <si>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</si>
  <si>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</si>
  <si>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</si>
  <si>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</si>
  <si>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</si>
  <si>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</si>
  <si>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</si>
  <si>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</si>
  <si>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</si>
  <si>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</si>
  <si>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</si>
  <si>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</si>
  <si>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</si>
  <si>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</si>
  <si>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</si>
  <si>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</si>
  <si>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</si>
  <si>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</si>
  <si>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</si>
  <si>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</si>
  <si>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</si>
  <si>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</si>
  <si>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</si>
  <si>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</si>
  <si>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</si>
  <si>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</si>
  <si>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</si>
  <si>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</si>
  <si>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</si>
  <si>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</si>
  <si>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</si>
  <si>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</si>
  <si>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</si>
  <si>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</si>
  <si>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</si>
  <si>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</si>
  <si>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</si>
  <si>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</si>
  <si>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</si>
  <si>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</si>
  <si>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</si>
  <si>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</si>
  <si>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</si>
  <si>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</si>
  <si>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</si>
  <si>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</si>
  <si>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</si>
  <si>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</si>
  <si>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</si>
  <si>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</si>
  <si>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</si>
  <si>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</si>
  <si>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</si>
  <si>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</si>
  <si>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</si>
  <si>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</si>
  <si>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</si>
  <si>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</si>
  <si>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</si>
  <si>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</si>
  <si>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</si>
  <si>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</si>
  <si>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</si>
  <si>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</si>
  <si>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</si>
  <si>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</si>
  <si>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</si>
  <si>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</si>
  <si>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</si>
  <si>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</si>
  <si>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</si>
  <si>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</si>
  <si>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</si>
  <si>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</si>
  <si>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</si>
  <si>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</si>
  <si>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</si>
  <si>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</si>
  <si>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</si>
  <si>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</si>
  <si>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</si>
  <si>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</si>
  <si>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</si>
  <si>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</si>
  <si>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</si>
  <si>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</si>
  <si>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</si>
  <si>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</si>
  <si>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</si>
  <si>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</si>
  <si>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</si>
  <si>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</si>
  <si>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</si>
  <si>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</si>
  <si>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</si>
  <si>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</si>
  <si>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</si>
  <si>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</si>
  <si>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</si>
  <si>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</si>
  <si>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</si>
  <si>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</si>
  <si>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</si>
  <si>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</si>
  <si>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</si>
  <si>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</si>
  <si>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</si>
  <si>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</si>
  <si>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</si>
  <si>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</si>
  <si>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</si>
  <si>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</si>
  <si>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</si>
  <si>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</si>
  <si>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</si>
  <si>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</si>
  <si>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</si>
  <si>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</si>
  <si>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</si>
  <si>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</si>
  <si>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</si>
  <si>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</si>
  <si>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</si>
  <si>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</si>
  <si>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</si>
  <si>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</si>
  <si>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</si>
  <si>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</si>
  <si>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</si>
  <si>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</si>
  <si>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</si>
  <si>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</si>
  <si>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</si>
  <si>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</si>
  <si>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</si>
  <si>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</si>
  <si>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</si>
  <si>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</si>
  <si>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</si>
  <si>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</si>
  <si>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</si>
  <si>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</si>
  <si>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</si>
  <si>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</si>
  <si>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</si>
  <si>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</si>
  <si>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</si>
  <si>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</si>
  <si>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</si>
  <si>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</si>
  <si>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</si>
  <si>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</si>
  <si>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</si>
  <si>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</si>
  <si>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</si>
  <si>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</si>
  <si>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</si>
  <si>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</si>
  <si>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</si>
  <si>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</si>
  <si>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</si>
  <si>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</si>
  <si>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</si>
  <si>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</si>
  <si>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</si>
  <si>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</si>
  <si>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</si>
  <si>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</si>
  <si>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</si>
  <si>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</si>
  <si>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</si>
  <si>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</si>
  <si>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</si>
  <si>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</si>
  <si>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</si>
  <si>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</si>
  <si>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</si>
  <si>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</si>
  <si>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</si>
  <si>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</si>
  <si>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</si>
  <si>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</si>
  <si>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</si>
  <si>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</si>
  <si>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</si>
  <si>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</si>
  <si>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</si>
  <si>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</si>
  <si>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</si>
  <si>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</si>
  <si>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</si>
  <si>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</si>
  <si>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</si>
  <si>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</si>
  <si>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</si>
  <si>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</si>
  <si>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</si>
  <si>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</si>
  <si>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</si>
  <si>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</si>
  <si>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</si>
  <si>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</si>
  <si>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</si>
  <si>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</si>
  <si>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</si>
  <si>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</si>
  <si>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</si>
  <si>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</si>
  <si>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</si>
  <si>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</si>
  <si>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</si>
  <si>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</si>
  <si>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</si>
  <si>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</si>
  <si>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</si>
  <si>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</si>
  <si>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</si>
  <si>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</si>
  <si>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</si>
  <si>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</si>
  <si>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</si>
  <si>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</si>
  <si>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</si>
  <si>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</si>
  <si>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</si>
  <si>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</si>
  <si>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</si>
  <si>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</si>
  <si>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</si>
  <si>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</si>
  <si>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</si>
  <si>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</si>
  <si>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</si>
  <si>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</si>
  <si>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</si>
  <si>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</si>
  <si>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</si>
  <si>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</si>
  <si>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</si>
  <si>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</si>
  <si>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</si>
  <si>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</si>
  <si>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</si>
  <si>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</si>
  <si>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</si>
  <si>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</si>
  <si>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</si>
  <si>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</si>
  <si>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</si>
  <si>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</si>
  <si>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</si>
  <si>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</si>
  <si>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</si>
  <si>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</si>
  <si>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</si>
  <si>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</si>
  <si>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</si>
  <si>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</si>
  <si>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</si>
  <si>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</si>
  <si>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</si>
  <si>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</si>
  <si>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</si>
  <si>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</si>
  <si>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</si>
  <si>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</si>
  <si>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</si>
  <si>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</si>
  <si>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</si>
  <si>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</si>
  <si>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</si>
  <si>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</si>
  <si>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</si>
  <si>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</si>
  <si>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</si>
  <si>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</si>
  <si>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</si>
  <si>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</si>
  <si>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</si>
  <si>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</si>
  <si>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</si>
  <si>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</si>
  <si>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</si>
  <si>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</si>
  <si>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</si>
  <si>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</si>
  <si>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</si>
  <si>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</si>
  <si>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</si>
  <si>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</si>
  <si>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</si>
  <si>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</si>
  <si>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</si>
  <si>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</si>
  <si>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</si>
  <si>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</si>
  <si>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</si>
  <si>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</si>
  <si>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</si>
  <si>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</si>
  <si>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</si>
  <si>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</si>
  <si>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</si>
  <si>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</si>
  <si>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</si>
  <si>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</si>
  <si>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</si>
  <si>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</si>
  <si>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</si>
  <si>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</si>
  <si>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</si>
  <si>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</si>
  <si>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</si>
  <si>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</si>
  <si>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</si>
  <si>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</si>
  <si>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</si>
  <si>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</si>
  <si>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</si>
  <si>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</si>
  <si>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</si>
  <si>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</si>
  <si>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</si>
  <si>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</si>
  <si>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</si>
  <si>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</si>
  <si>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</si>
  <si>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</si>
  <si>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</si>
  <si>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</si>
  <si>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</si>
  <si>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</si>
  <si>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</si>
  <si>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</si>
  <si>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</si>
  <si>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</si>
  <si>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</si>
  <si>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</si>
  <si>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</si>
  <si>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</si>
  <si>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</si>
  <si>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</si>
  <si>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</si>
  <si>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</si>
  <si>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</si>
  <si>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</si>
  <si>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</si>
  <si>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</si>
  <si>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</si>
  <si>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</si>
  <si>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</si>
  <si>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</si>
  <si>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</si>
  <si>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</si>
  <si>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</si>
  <si>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</si>
  <si>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</si>
  <si>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</si>
  <si>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</si>
  <si>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</si>
  <si>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</si>
  <si>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</si>
  <si>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</si>
  <si>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</si>
  <si>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</si>
  <si>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</si>
  <si>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</si>
  <si>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</si>
  <si>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</si>
  <si>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</si>
  <si>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</si>
  <si>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</si>
  <si>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</si>
  <si>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</si>
  <si>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</si>
  <si>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</si>
  <si>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</si>
  <si>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</si>
  <si>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</si>
  <si>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</si>
  <si>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</si>
  <si>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</si>
  <si>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</si>
  <si>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</si>
  <si>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</si>
  <si>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</si>
  <si>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</si>
  <si>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</si>
  <si>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</si>
  <si>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</si>
  <si>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</si>
  <si>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</si>
  <si>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</si>
  <si>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</si>
  <si>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</si>
  <si>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</si>
  <si>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</si>
  <si>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</si>
  <si>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</si>
  <si>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</si>
  <si>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</si>
  <si>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</si>
  <si>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</si>
  <si>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</si>
  <si>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</si>
  <si>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</si>
  <si>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</si>
  <si>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</si>
  <si>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</si>
  <si>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</si>
  <si>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</si>
  <si>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</si>
  <si>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</si>
  <si>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</si>
  <si>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</si>
  <si>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</si>
  <si>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</si>
  <si>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</si>
  <si>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</si>
  <si>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</si>
  <si>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</si>
  <si>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</si>
  <si>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</si>
  <si>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</si>
  <si>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</si>
  <si>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</si>
  <si>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</si>
  <si>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</si>
  <si>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</si>
  <si>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</si>
  <si>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</si>
  <si>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</si>
  <si>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</si>
  <si>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</si>
  <si>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</si>
  <si>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</si>
  <si>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</si>
  <si>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</si>
  <si>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</si>
  <si>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</si>
  <si>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</si>
  <si>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</si>
  <si>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</si>
  <si>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</si>
  <si>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</si>
  <si>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</si>
  <si>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</si>
  <si>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</si>
  <si>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</si>
  <si>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</si>
  <si>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</si>
  <si>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</si>
  <si>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</si>
  <si>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</si>
  <si>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</si>
  <si>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</si>
  <si>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</si>
  <si>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</si>
  <si>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</si>
  <si>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</si>
  <si>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</si>
  <si>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</si>
  <si>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</si>
  <si>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</si>
  <si>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</si>
  <si>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</si>
  <si>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</si>
  <si>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</si>
  <si>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</si>
  <si>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</si>
  <si>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</si>
  <si>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</si>
  <si>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</si>
  <si>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</si>
  <si>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</si>
  <si>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</si>
  <si>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</si>
  <si>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</si>
  <si>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</si>
  <si>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</si>
  <si>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</si>
  <si>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</si>
  <si>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</si>
  <si>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</si>
  <si>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</si>
  <si>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</si>
  <si>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</si>
  <si>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</si>
  <si>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</si>
  <si>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</si>
  <si>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</si>
  <si>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</si>
  <si>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</si>
  <si>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</si>
  <si>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</si>
  <si>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</si>
  <si>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</si>
  <si>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</si>
  <si>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</si>
  <si>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</si>
  <si>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</si>
  <si>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</si>
  <si>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</si>
  <si>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</si>
  <si>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</si>
  <si>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</si>
  <si>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</si>
  <si>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</si>
  <si>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</si>
  <si>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</si>
  <si>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</si>
  <si>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</si>
  <si>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</si>
  <si>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</si>
  <si>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</si>
  <si>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</si>
  <si>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</si>
  <si>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</si>
  <si>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</si>
  <si>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</si>
  <si>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</si>
  <si>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</si>
  <si>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</si>
  <si>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</si>
  <si>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</si>
  <si>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</si>
  <si>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</si>
  <si>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</si>
  <si>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</si>
  <si>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</si>
  <si>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</si>
  <si>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</si>
  <si>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</si>
  <si>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</si>
  <si>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</si>
  <si>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</si>
  <si>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</si>
  <si>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</si>
  <si>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</si>
  <si>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</si>
  <si>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</si>
  <si>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</si>
  <si>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</si>
  <si>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</si>
  <si>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</si>
  <si>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</si>
  <si>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</si>
  <si>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</si>
  <si>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</si>
  <si>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</si>
  <si>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</si>
  <si>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</si>
  <si>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</si>
  <si>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</si>
  <si>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</si>
  <si>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</si>
  <si>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</si>
  <si>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</si>
  <si>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</si>
  <si>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</si>
  <si>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</si>
  <si>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</si>
  <si>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</si>
  <si>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</si>
  <si>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</si>
  <si>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</si>
  <si>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</si>
  <si>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</si>
  <si>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</si>
  <si>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</si>
  <si>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</si>
  <si>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</si>
  <si>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</si>
  <si>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</si>
  <si>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</si>
  <si>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</si>
  <si>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</si>
  <si>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</si>
  <si>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</si>
  <si>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</si>
  <si>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</si>
  <si>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</si>
  <si>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</si>
  <si>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</si>
  <si>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</si>
  <si>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</si>
  <si>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</si>
  <si>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</si>
  <si>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</si>
  <si>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</si>
  <si>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</si>
  <si>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</si>
  <si>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</si>
  <si>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</si>
  <si>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</si>
  <si>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</si>
  <si>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</si>
  <si>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</si>
  <si>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</si>
  <si>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</si>
  <si>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</si>
  <si>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</si>
  <si>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</si>
  <si>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</si>
  <si>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</si>
  <si>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</si>
  <si>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</si>
  <si>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</si>
  <si>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</si>
  <si>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</si>
  <si>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</si>
  <si>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</si>
  <si>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</si>
  <si>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</si>
  <si>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</si>
  <si>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</si>
  <si>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</si>
  <si>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</si>
  <si>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</si>
  <si>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</si>
  <si>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</si>
  <si>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</si>
  <si>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</si>
  <si>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</si>
  <si>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</si>
  <si>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</si>
  <si>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</si>
  <si>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</si>
  <si>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</si>
  <si>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</si>
  <si>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</si>
  <si>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</si>
  <si>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</si>
  <si>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</si>
  <si>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</si>
  <si>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</si>
  <si>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</si>
  <si>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</si>
  <si>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</si>
  <si>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</si>
  <si>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</si>
  <si>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</si>
  <si>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</si>
  <si>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</si>
  <si>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</si>
  <si>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</si>
  <si>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</si>
  <si>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</si>
  <si>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</si>
  <si>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</si>
  <si>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</si>
  <si>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</si>
  <si>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</si>
  <si>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</si>
  <si>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</si>
  <si>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</si>
  <si>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</si>
  <si>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</si>
  <si>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</si>
  <si>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</si>
  <si>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</si>
  <si>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</si>
  <si>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</si>
  <si>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</si>
  <si>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</si>
  <si>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</si>
  <si>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</si>
  <si>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</si>
  <si>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</si>
  <si>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</si>
  <si>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</si>
  <si>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</si>
  <si>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</si>
  <si>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</si>
  <si>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</si>
  <si>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</si>
  <si>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</si>
  <si>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</si>
  <si>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</si>
  <si>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</si>
  <si>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</si>
  <si>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</si>
  <si>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</si>
  <si>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</si>
  <si>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</si>
  <si>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</si>
  <si>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</si>
  <si>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</si>
  <si>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</si>
  <si>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</si>
  <si>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</si>
  <si>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</si>
  <si>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</si>
  <si>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</si>
  <si>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</si>
  <si>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</si>
  <si>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</si>
  <si>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</si>
  <si>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</si>
  <si>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</si>
  <si>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</si>
  <si>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</si>
  <si>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</si>
  <si>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</si>
  <si>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</si>
  <si>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</si>
  <si>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</si>
  <si>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</si>
  <si>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</si>
  <si>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</si>
  <si>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</si>
  <si>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</si>
  <si>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</si>
  <si>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</si>
  <si>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</si>
  <si>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</si>
  <si>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</si>
  <si>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</si>
  <si>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</si>
  <si>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</si>
  <si>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</si>
  <si>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</si>
  <si>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</si>
  <si>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</si>
  <si>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</si>
  <si>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</si>
  <si>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</si>
  <si>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</si>
  <si>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</si>
  <si>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</si>
  <si>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</si>
  <si>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</si>
  <si>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</si>
  <si>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</si>
  <si>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</si>
  <si>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</si>
  <si>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</si>
  <si>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</si>
  <si>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</si>
  <si>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</si>
  <si>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</si>
  <si>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</si>
  <si>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</si>
  <si>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</si>
  <si>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</si>
  <si>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</si>
  <si>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</si>
  <si>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</si>
  <si>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</si>
  <si>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</si>
  <si>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</si>
  <si>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</si>
  <si>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</si>
  <si>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</si>
  <si>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</si>
  <si>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</si>
  <si>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</si>
  <si>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</si>
  <si>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</si>
  <si>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</si>
  <si>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</si>
  <si>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</si>
  <si>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</si>
  <si>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</si>
  <si>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</si>
  <si>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</si>
  <si>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</si>
  <si>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</si>
  <si>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</si>
  <si>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</si>
  <si>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</si>
  <si>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</si>
  <si>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</si>
  <si>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</si>
  <si>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</si>
  <si>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</si>
  <si>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</si>
  <si>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</si>
  <si>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</si>
  <si>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</si>
  <si>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</si>
  <si>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</si>
  <si>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</si>
  <si>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</si>
  <si>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</si>
  <si>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</si>
  <si>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</si>
  <si>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</si>
  <si>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</si>
  <si>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</si>
  <si>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</si>
  <si>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</si>
  <si>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</si>
  <si>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</si>
  <si>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</si>
  <si>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</si>
  <si>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</si>
  <si>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</si>
  <si>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</si>
  <si>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</si>
  <si>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</si>
  <si>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</si>
  <si>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</si>
  <si>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</si>
  <si>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</si>
  <si>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</si>
  <si>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</si>
  <si>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</si>
  <si>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</si>
  <si>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</si>
  <si>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</si>
  <si>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</si>
  <si>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</si>
  <si>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</si>
  <si>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</si>
  <si>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</si>
  <si>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</si>
  <si>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</si>
  <si>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</si>
  <si>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</si>
  <si>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</si>
  <si>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</si>
  <si>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</si>
  <si>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</si>
  <si>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</si>
  <si>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</si>
  <si>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</si>
  <si>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</si>
  <si>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</si>
  <si>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</si>
  <si>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</si>
  <si>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</si>
  <si>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</si>
  <si>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</si>
  <si>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</si>
  <si>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</si>
  <si>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</si>
  <si>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</si>
  <si>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</si>
  <si>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</si>
  <si>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</si>
  <si>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</si>
  <si>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</si>
  <si>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</si>
  <si>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</si>
  <si>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</si>
  <si>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</si>
  <si>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</si>
  <si>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</si>
  <si>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</si>
  <si>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</si>
  <si>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</si>
  <si>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</si>
  <si>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</si>
  <si>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</si>
  <si>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</si>
  <si>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</si>
  <si>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</si>
  <si>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</si>
  <si>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</si>
  <si>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</si>
  <si>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</si>
  <si>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</si>
  <si>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</si>
  <si>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</si>
  <si>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</si>
  <si>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</si>
  <si>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</si>
  <si>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</si>
  <si>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</si>
  <si>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</si>
  <si>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</si>
  <si>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</si>
  <si>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</si>
  <si>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</si>
  <si>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</si>
  <si>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</si>
  <si>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</si>
  <si>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</si>
  <si>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</si>
  <si>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</si>
  <si>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</si>
  <si>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</si>
  <si>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</si>
  <si>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</si>
  <si>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</si>
  <si>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</si>
  <si>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</si>
  <si>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</si>
  <si>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</si>
  <si>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</si>
  <si>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</si>
  <si>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</si>
  <si>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</si>
  <si>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</si>
  <si>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</si>
  <si>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</si>
  <si>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</si>
  <si>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</si>
  <si>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</si>
  <si>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</si>
  <si>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</si>
  <si>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</si>
  <si>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</si>
  <si>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</si>
  <si>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</si>
  <si>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</si>
  <si>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</si>
  <si>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</si>
  <si>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</si>
  <si>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</si>
  <si>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</si>
  <si>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</si>
  <si>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</si>
  <si>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</si>
  <si>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</si>
  <si>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</si>
  <si>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</si>
  <si>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</si>
  <si>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</si>
  <si>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</si>
  <si>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</si>
  <si>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</si>
  <si>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</si>
  <si>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</si>
  <si>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</si>
  <si>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</si>
  <si>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</si>
  <si>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</si>
  <si>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</si>
  <si>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</si>
  <si>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</si>
  <si>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</si>
  <si>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</si>
  <si>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</si>
  <si>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</si>
  <si>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</si>
  <si>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</si>
  <si>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</si>
  <si>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</si>
  <si>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</si>
  <si>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</si>
  <si>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</si>
  <si>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</si>
  <si>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</si>
  <si>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</si>
  <si>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</si>
  <si>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</si>
  <si>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</si>
  <si>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</si>
  <si>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</si>
  <si>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</si>
  <si>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</si>
  <si>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</si>
  <si>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</si>
  <si>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</si>
  <si>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</si>
  <si>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</si>
  <si>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</si>
  <si>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</si>
  <si>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</si>
  <si>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</si>
  <si>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</si>
  <si>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</si>
  <si>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</si>
  <si>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</si>
  <si>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</si>
  <si>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</si>
  <si>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</si>
  <si>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</si>
  <si>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</si>
  <si>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</si>
  <si>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</si>
  <si>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</si>
  <si>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</si>
  <si>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</si>
  <si>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</si>
  <si>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</si>
  <si>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</si>
  <si>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</si>
  <si>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</si>
  <si>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</si>
  <si>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</si>
  <si>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</si>
  <si>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</si>
  <si>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</si>
  <si>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</si>
  <si>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</si>
  <si>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</si>
  <si>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</si>
  <si>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</si>
  <si>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</si>
  <si>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</si>
  <si>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</si>
  <si>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</si>
  <si>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</si>
  <si>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</si>
  <si>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</si>
  <si>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</si>
  <si>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</si>
  <si>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</si>
  <si>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</si>
  <si>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</si>
  <si>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</si>
  <si>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</si>
  <si>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</si>
  <si>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</si>
  <si>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</si>
  <si>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</si>
  <si>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</si>
  <si>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</si>
  <si>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</si>
  <si>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</si>
  <si>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</si>
  <si>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</si>
  <si>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</si>
  <si>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</si>
  <si>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</si>
  <si>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</si>
  <si>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</si>
  <si>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</si>
  <si>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</si>
  <si>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</si>
  <si>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</si>
  <si>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</si>
  <si>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</si>
  <si>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</si>
  <si>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</si>
  <si>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</si>
  <si>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</si>
  <si>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</si>
  <si>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</si>
  <si>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</si>
  <si>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</si>
  <si>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</si>
  <si>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</si>
  <si>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</si>
  <si>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</si>
  <si>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</si>
  <si>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</si>
  <si>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</si>
  <si>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</si>
  <si>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</si>
  <si>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</si>
  <si>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</si>
  <si>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</si>
  <si>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</si>
  <si>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</si>
  <si>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</si>
  <si>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</si>
  <si>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</si>
  <si>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</si>
  <si>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</si>
  <si>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</si>
  <si>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</si>
  <si>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</si>
  <si>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</si>
  <si>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</si>
  <si>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</si>
  <si>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</si>
  <si>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</si>
  <si>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</si>
  <si>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</si>
  <si>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</si>
  <si>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</si>
  <si>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</si>
  <si>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</si>
  <si>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</si>
  <si>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</si>
  <si>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</si>
  <si>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</si>
  <si>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</si>
  <si>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</si>
  <si>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</si>
  <si>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</si>
  <si>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</si>
  <si>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</si>
  <si>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</si>
  <si>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</si>
  <si>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</si>
  <si>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</si>
  <si>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</si>
  <si>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</si>
  <si>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</si>
  <si>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</si>
  <si>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</si>
  <si>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</si>
  <si>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</si>
  <si>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</si>
  <si>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</si>
  <si>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</si>
  <si>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</si>
  <si>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</si>
  <si>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</si>
  <si>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</si>
  <si>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</si>
  <si>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</si>
  <si>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</si>
  <si>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</si>
  <si>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</si>
  <si>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</si>
  <si>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</si>
  <si>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</si>
  <si>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</si>
  <si>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</si>
  <si>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</si>
  <si>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</si>
  <si>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</si>
  <si>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</si>
  <si>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</si>
  <si>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</si>
  <si>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</si>
  <si>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</si>
  <si>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</si>
  <si>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</si>
  <si>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</si>
  <si>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</si>
  <si>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</si>
  <si>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</si>
  <si>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</si>
  <si>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</si>
  <si>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</si>
  <si>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</si>
  <si>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</si>
  <si>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</si>
  <si>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</si>
  <si>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</si>
  <si>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</si>
  <si>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</si>
  <si>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</si>
  <si>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</si>
  <si>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</si>
  <si>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</si>
  <si>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</si>
  <si>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</si>
  <si>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</si>
  <si>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</si>
  <si>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</si>
  <si>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</si>
  <si>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</si>
  <si>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</si>
  <si>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</si>
  <si>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</si>
  <si>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</si>
  <si>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</si>
  <si>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</si>
  <si>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</si>
  <si>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</si>
  <si>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</si>
  <si>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</si>
  <si>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</si>
  <si>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</si>
  <si>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</si>
  <si>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</si>
  <si>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</si>
  <si>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</si>
  <si>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</si>
  <si>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</si>
  <si>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</si>
  <si>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</si>
  <si>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</si>
  <si>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</si>
  <si>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</si>
  <si>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</si>
  <si>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</si>
  <si>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</si>
  <si>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</si>
  <si>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</si>
  <si>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</si>
  <si>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</si>
  <si>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</si>
  <si>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</si>
  <si>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</si>
  <si>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</si>
  <si>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</si>
  <si>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</si>
  <si>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</si>
  <si>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</si>
  <si>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</si>
  <si>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</si>
  <si>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</si>
  <si>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</si>
  <si>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</si>
  <si>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</si>
  <si>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</si>
  <si>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</si>
  <si>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</si>
  <si>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</si>
  <si>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</si>
  <si>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</si>
  <si>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</si>
  <si>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</si>
  <si>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</si>
  <si>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</si>
  <si>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</si>
  <si>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</si>
  <si>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</si>
  <si>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</si>
  <si>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</si>
  <si>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</si>
  <si>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</si>
  <si>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</si>
  <si>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</si>
  <si>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</si>
  <si>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</si>
  <si>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</si>
  <si>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</si>
  <si>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</si>
  <si>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</si>
  <si>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</si>
  <si>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</si>
  <si>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</si>
  <si>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</si>
  <si>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</si>
  <si>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</si>
  <si>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</si>
  <si>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</si>
  <si>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</si>
  <si>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</si>
  <si>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</si>
  <si>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</si>
  <si>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</si>
  <si>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</si>
  <si>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</si>
  <si>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</si>
  <si>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</si>
  <si>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</si>
  <si>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</si>
  <si>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</si>
  <si>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</si>
  <si>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</si>
  <si>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</si>
  <si>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</si>
  <si>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</si>
  <si>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</si>
  <si>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</si>
  <si>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</si>
  <si>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</si>
  <si>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</si>
  <si>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</si>
  <si>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</si>
  <si>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</si>
  <si>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</si>
  <si>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</si>
  <si>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</si>
  <si>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</si>
  <si>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</si>
  <si>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</si>
  <si>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</si>
  <si>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</si>
  <si>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</si>
  <si>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</si>
  <si>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</si>
  <si>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</si>
  <si>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</si>
  <si>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</si>
  <si>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</si>
  <si>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</si>
  <si>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</si>
  <si>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</si>
  <si>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</si>
  <si>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</si>
  <si>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</si>
  <si>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</si>
  <si>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</si>
  <si>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</si>
  <si>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</si>
  <si>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</si>
  <si>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</si>
  <si>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</si>
  <si>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</si>
  <si>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</si>
  <si>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</si>
  <si>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</si>
  <si>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</si>
  <si>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</si>
  <si>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</si>
  <si>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</si>
  <si>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</si>
  <si>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</si>
  <si>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</si>
  <si>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</si>
  <si>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</si>
  <si>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</si>
  <si>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</si>
  <si>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</si>
  <si>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</si>
  <si>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</si>
  <si>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</si>
  <si>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</si>
  <si>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</si>
  <si>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</si>
  <si>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</si>
  <si>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</si>
  <si>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</si>
  <si>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</si>
  <si>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</si>
  <si>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</si>
  <si>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</si>
  <si>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</si>
  <si>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</si>
  <si>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</si>
  <si>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</si>
  <si>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</si>
  <si>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</si>
  <si>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</si>
  <si>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</si>
  <si>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</si>
  <si>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</si>
  <si>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</si>
  <si>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</si>
  <si>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</si>
  <si>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</si>
  <si>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</si>
  <si>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</si>
  <si>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</si>
  <si>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</si>
  <si>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</si>
  <si>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</si>
  <si>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</si>
  <si>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</si>
  <si>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</si>
  <si>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</si>
  <si>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</si>
  <si>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</si>
  <si>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</si>
  <si>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</si>
  <si>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</si>
  <si>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</si>
  <si>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</si>
  <si>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</si>
  <si>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</si>
  <si>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</si>
  <si>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</si>
  <si>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</si>
  <si>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</si>
  <si>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</si>
  <si>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</si>
  <si>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</si>
  <si>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</si>
  <si>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</si>
  <si>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</si>
  <si>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</si>
  <si>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</si>
  <si>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</si>
  <si>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</si>
  <si>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</si>
  <si>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</si>
  <si>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</si>
  <si>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</si>
  <si>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</si>
  <si>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</si>
  <si>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</si>
  <si>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</si>
  <si>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</si>
  <si>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</si>
  <si>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</si>
  <si>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</si>
  <si>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</si>
  <si>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</si>
  <si>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</si>
  <si>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</si>
  <si>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</si>
  <si>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</si>
  <si>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</si>
  <si>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</si>
  <si>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</si>
  <si>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</si>
  <si>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</si>
  <si>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</si>
  <si>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</si>
  <si>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</si>
  <si>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</si>
  <si>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</si>
  <si>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</si>
  <si>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</si>
  <si>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</si>
  <si>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</si>
  <si>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</si>
  <si>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</si>
  <si>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</si>
  <si>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</si>
  <si>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</si>
  <si>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</si>
  <si>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</si>
  <si>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</si>
  <si>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</si>
  <si>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</si>
  <si>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</si>
  <si>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</si>
  <si>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</si>
  <si>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</si>
  <si>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</si>
  <si>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</si>
  <si>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</si>
  <si>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</si>
  <si>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</si>
  <si>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</si>
  <si>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</si>
  <si>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</si>
  <si>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</si>
  <si>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</si>
  <si>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</si>
  <si>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</si>
  <si>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</si>
  <si>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</si>
  <si>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</si>
  <si>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</si>
  <si>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</si>
  <si>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</si>
  <si>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</si>
  <si>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</si>
  <si>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</si>
  <si>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</si>
  <si>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</si>
  <si>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</si>
  <si>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</si>
  <si>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</si>
  <si>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</si>
  <si>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</si>
  <si>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</si>
  <si>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</si>
  <si>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</si>
  <si>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</si>
  <si>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</si>
  <si>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</si>
  <si>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</si>
  <si>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</si>
  <si>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</si>
  <si>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</si>
  <si>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</si>
  <si>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</si>
  <si>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</si>
  <si>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</si>
  <si>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</si>
  <si>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</si>
  <si>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</si>
  <si>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</si>
  <si>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</si>
  <si>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</si>
  <si>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</si>
  <si>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</si>
  <si>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</si>
  <si>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</si>
  <si>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</si>
  <si>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</si>
  <si>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</si>
  <si>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</si>
  <si>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</si>
  <si>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</si>
  <si>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</si>
  <si>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</si>
  <si>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</si>
  <si>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</si>
  <si>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</si>
  <si>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</si>
  <si>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</si>
  <si>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</si>
  <si>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</si>
  <si>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</si>
  <si>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</si>
  <si>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</si>
  <si>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</si>
  <si>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</si>
  <si>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</si>
  <si>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</si>
  <si>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</si>
  <si>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</si>
  <si>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</si>
  <si>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</si>
  <si>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</si>
  <si>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</si>
  <si>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</si>
  <si>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</si>
  <si>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</si>
  <si>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</si>
  <si>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</si>
  <si>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</si>
  <si>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</si>
  <si>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</si>
  <si>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</si>
  <si>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</si>
  <si>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</si>
  <si>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</si>
  <si>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</si>
  <si>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</si>
  <si>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</si>
  <si>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</si>
  <si>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</si>
  <si>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</si>
  <si>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</si>
  <si>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</si>
  <si>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</si>
  <si>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</si>
  <si>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</si>
  <si>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</si>
  <si>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</si>
  <si>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</si>
  <si>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</si>
  <si>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</si>
  <si>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</si>
  <si>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</si>
  <si>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</si>
  <si>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</si>
  <si>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</si>
  <si>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</si>
  <si>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</si>
  <si>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</si>
  <si>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</si>
  <si>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</si>
  <si>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</si>
  <si>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</si>
  <si>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</si>
  <si>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</si>
  <si>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</si>
  <si>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</si>
  <si>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</si>
  <si>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</si>
  <si>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</si>
  <si>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</si>
  <si>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</si>
  <si>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</si>
  <si>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</si>
  <si>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</si>
  <si>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</si>
  <si>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</si>
  <si>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</si>
  <si>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</si>
  <si>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</si>
  <si>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</si>
  <si>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</si>
  <si>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</si>
  <si>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</si>
  <si>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</si>
  <si>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</si>
  <si>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</si>
  <si>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</si>
  <si>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</si>
  <si>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</si>
  <si>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</si>
  <si>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</si>
  <si>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</si>
  <si>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</si>
  <si>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</si>
  <si>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</si>
  <si>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</si>
  <si>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</si>
  <si>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</si>
  <si>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</si>
  <si>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</si>
  <si>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</si>
  <si>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</si>
  <si>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</si>
  <si>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</si>
  <si>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</si>
  <si>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</si>
  <si>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</si>
  <si>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</si>
  <si>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</si>
  <si>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</si>
  <si>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</si>
  <si>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</si>
  <si>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</si>
  <si>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</si>
  <si>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</si>
  <si>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</si>
  <si>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</si>
  <si>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</si>
  <si>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</si>
  <si>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</si>
  <si>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</si>
  <si>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</si>
  <si>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</si>
  <si>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</si>
  <si>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</si>
  <si>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</si>
  <si>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</si>
  <si>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</si>
  <si>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</si>
  <si>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</si>
  <si>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</si>
  <si>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</si>
  <si>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</si>
  <si>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</si>
  <si>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</si>
  <si>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</si>
  <si>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</si>
  <si>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</si>
  <si>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</si>
  <si>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</si>
  <si>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</si>
  <si>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</si>
  <si>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</si>
  <si>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</si>
  <si>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</si>
  <si>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</si>
  <si>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</si>
  <si>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</si>
  <si>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</si>
  <si>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</si>
  <si>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</si>
  <si>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</si>
  <si>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</si>
  <si>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</si>
  <si>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</si>
  <si>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</si>
  <si>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</si>
  <si>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</si>
  <si>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</si>
  <si>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</si>
  <si>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</si>
  <si>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</si>
  <si>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</si>
  <si>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</si>
  <si>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</si>
  <si>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</si>
  <si>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</si>
  <si>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</si>
  <si>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</si>
  <si>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</si>
  <si>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</si>
  <si>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</si>
  <si>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</si>
  <si>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</si>
  <si>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</si>
  <si>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</si>
  <si>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</si>
  <si>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</si>
  <si>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</si>
  <si>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</si>
  <si>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</si>
  <si>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</si>
  <si>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</si>
  <si>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</si>
  <si>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</si>
  <si>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</si>
  <si>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</si>
  <si>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</si>
  <si>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</si>
  <si>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</si>
  <si>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</si>
  <si>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</si>
  <si>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</si>
  <si>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</si>
  <si>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</si>
  <si>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</si>
  <si>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</si>
  <si>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</si>
  <si>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</si>
  <si>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</si>
  <si>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</si>
  <si>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</si>
  <si>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</si>
  <si>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</si>
  <si>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</si>
  <si>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</si>
  <si>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</si>
  <si>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</si>
  <si>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</si>
  <si>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</si>
  <si>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</si>
  <si>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</si>
  <si>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</si>
  <si>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</si>
  <si>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</si>
  <si>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</si>
  <si>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</si>
  <si>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</si>
  <si>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</si>
  <si>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</si>
  <si>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</si>
  <si>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</si>
  <si>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</si>
  <si>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</si>
  <si>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</si>
  <si>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</si>
  <si>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</si>
  <si>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</si>
  <si>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</si>
  <si>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</si>
  <si>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</si>
  <si>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</si>
  <si>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</si>
  <si>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</si>
  <si>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</si>
  <si>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</si>
  <si>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</si>
  <si>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</si>
  <si>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</si>
  <si>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</si>
  <si>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</si>
  <si>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</si>
  <si>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</si>
  <si>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</si>
  <si>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</si>
  <si>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</si>
  <si>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</si>
  <si>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</si>
  <si>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</si>
  <si>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</si>
  <si>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</si>
  <si>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</si>
  <si>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</si>
  <si>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</si>
  <si>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</si>
  <si>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</si>
  <si>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</si>
  <si>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</si>
  <si>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</si>
  <si>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</si>
  <si>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</si>
  <si>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</si>
  <si>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</si>
  <si>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</si>
  <si>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</si>
  <si>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</si>
  <si>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</si>
  <si>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</si>
  <si>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</si>
  <si>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</si>
  <si>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</si>
  <si>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</si>
  <si>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</si>
  <si>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</si>
  <si>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</si>
  <si>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</si>
  <si>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</si>
  <si>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</si>
  <si>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</si>
  <si>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</si>
  <si>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</si>
  <si>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</si>
  <si>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</si>
  <si>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</si>
  <si>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</si>
  <si>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</si>
  <si>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</si>
  <si>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</si>
  <si>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</si>
  <si>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</si>
  <si>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</si>
  <si>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</si>
  <si>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</si>
  <si>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</si>
  <si>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</si>
  <si>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</si>
  <si>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</si>
  <si>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</si>
  <si>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</si>
  <si>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</si>
  <si>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</si>
  <si>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</si>
  <si>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</si>
  <si>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</si>
  <si>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</si>
  <si>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</si>
  <si>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</si>
  <si>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</si>
  <si>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</si>
  <si>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</si>
  <si>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</si>
  <si>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</si>
  <si>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</si>
  <si>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</si>
  <si>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</si>
  <si>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</si>
  <si>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</si>
  <si>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</si>
  <si>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</si>
  <si>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</si>
  <si>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</si>
  <si>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</si>
  <si>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</si>
  <si>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</si>
  <si>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</si>
  <si>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</si>
  <si>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</si>
  <si>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</si>
  <si>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</si>
  <si>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</si>
  <si>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</si>
  <si>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</si>
  <si>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</si>
  <si>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</si>
  <si>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</si>
  <si>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</si>
  <si>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</si>
  <si>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</si>
  <si>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</si>
  <si>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</si>
  <si>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</si>
  <si>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</si>
  <si>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</si>
  <si>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</si>
  <si>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</si>
  <si>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</si>
  <si>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</si>
  <si>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</si>
  <si>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</si>
  <si>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</si>
  <si>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</si>
  <si>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</si>
  <si>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</si>
  <si>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</si>
  <si>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</si>
  <si>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</si>
  <si>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</si>
  <si>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</si>
  <si>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</si>
  <si>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</si>
  <si>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</si>
  <si>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</si>
  <si>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</si>
  <si>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</si>
  <si>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</si>
  <si>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</si>
  <si>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</si>
  <si>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</si>
  <si>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</si>
  <si>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</si>
  <si>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</si>
  <si>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</si>
  <si>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</si>
  <si>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</si>
  <si>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</si>
  <si>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</si>
  <si>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</si>
  <si>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</si>
  <si>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</si>
  <si>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</si>
  <si>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</si>
  <si>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</si>
  <si>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</si>
  <si>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</si>
  <si>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</si>
  <si>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</si>
  <si>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</si>
  <si>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</si>
  <si>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</si>
  <si>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</si>
  <si>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</si>
  <si>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</si>
  <si>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</si>
  <si>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</si>
  <si>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</si>
  <si>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</si>
  <si>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</si>
  <si>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</si>
  <si>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</si>
  <si>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</si>
  <si>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</si>
  <si>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</si>
  <si>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</si>
  <si>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</si>
  <si>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</si>
  <si>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</si>
  <si>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</si>
  <si>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</si>
  <si>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</si>
  <si>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</si>
  <si>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</si>
  <si>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</si>
  <si>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</si>
  <si>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</si>
  <si>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</si>
  <si>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</si>
  <si>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</si>
  <si>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</si>
  <si>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</si>
  <si>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</si>
  <si>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</si>
  <si>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</si>
  <si>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</si>
  <si>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</si>
  <si>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</si>
  <si>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</si>
  <si>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</si>
  <si>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</si>
  <si>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</si>
  <si>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</si>
  <si>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</si>
  <si>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</si>
  <si>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</si>
  <si>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</si>
  <si>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</si>
  <si>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</si>
  <si>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</si>
  <si>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</si>
  <si>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</si>
  <si>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</si>
  <si>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</si>
  <si>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</si>
  <si>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</si>
  <si>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</si>
  <si>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</si>
  <si>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</si>
  <si>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</si>
  <si>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</si>
  <si>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</si>
  <si>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</si>
  <si>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</si>
  <si>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</si>
  <si>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</si>
  <si>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</si>
  <si>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</si>
  <si>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</si>
  <si>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</si>
  <si>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</si>
  <si>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</si>
  <si>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</si>
  <si>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</si>
  <si>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</si>
  <si>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</si>
  <si>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</si>
  <si>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</si>
  <si>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</si>
  <si>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</si>
  <si>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</si>
  <si>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</si>
  <si>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</si>
  <si>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</si>
  <si>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</si>
  <si>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</si>
  <si>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</si>
  <si>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</si>
  <si>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</si>
  <si>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</si>
  <si>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</si>
  <si>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</si>
  <si>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</si>
  <si>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</si>
  <si>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</si>
  <si>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</si>
  <si>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</si>
  <si>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</si>
  <si>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</si>
  <si>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</si>
  <si>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</si>
  <si>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</si>
  <si>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</si>
  <si>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</si>
  <si>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</si>
  <si>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</si>
  <si>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</si>
  <si>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</si>
  <si>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</si>
  <si>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</si>
  <si>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</si>
  <si>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</si>
  <si>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</si>
  <si>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</si>
  <si>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</si>
  <si>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</si>
  <si>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</si>
  <si>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</si>
  <si>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</si>
  <si>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</si>
  <si>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</si>
  <si>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</si>
  <si>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</si>
  <si>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</si>
  <si>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</si>
  <si>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</si>
  <si>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</si>
  <si>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</si>
  <si>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</si>
  <si>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</si>
  <si>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</si>
  <si>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</si>
  <si>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</si>
  <si>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</si>
  <si>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</si>
  <si>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</si>
  <si>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</si>
  <si>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</si>
  <si>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</si>
  <si>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</si>
  <si>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</si>
  <si>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</si>
  <si>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</si>
  <si>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</si>
  <si>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</si>
  <si>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</si>
  <si>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</si>
  <si>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</si>
  <si>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</si>
  <si>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</si>
  <si>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</si>
  <si>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</si>
  <si>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</si>
  <si>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</si>
  <si>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</si>
  <si>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</si>
  <si>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</si>
  <si>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</si>
  <si>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</si>
  <si>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</si>
  <si>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</si>
  <si>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</si>
  <si>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</si>
  <si>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</si>
  <si>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</si>
  <si>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</si>
  <si>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</si>
  <si>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</si>
  <si>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</si>
  <si>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</si>
  <si>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</si>
  <si>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</si>
  <si>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</si>
  <si>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</si>
  <si>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</si>
  <si>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</si>
  <si>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</si>
  <si>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</si>
  <si>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</si>
  <si>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</si>
  <si>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</si>
  <si>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</si>
  <si>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</si>
  <si>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</si>
  <si>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</si>
  <si>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</si>
  <si>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</si>
  <si>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</si>
  <si>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</si>
  <si>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</si>
  <si>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</si>
  <si>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</si>
  <si>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</si>
  <si>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</si>
  <si>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</si>
  <si>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</si>
  <si>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</si>
  <si>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</si>
  <si>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</si>
  <si>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</si>
  <si>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</si>
  <si>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</si>
  <si>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</si>
  <si>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</si>
  <si>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</si>
  <si>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</si>
  <si>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</si>
  <si>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</si>
  <si>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</si>
  <si>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</si>
  <si>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</si>
  <si>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</si>
  <si>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</si>
  <si>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</si>
  <si>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</si>
  <si>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</si>
  <si>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</si>
  <si>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</si>
  <si>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</si>
  <si>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</si>
  <si>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</si>
  <si>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</si>
  <si>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</si>
  <si>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</si>
  <si>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</si>
  <si>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</si>
  <si>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</si>
  <si>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</si>
  <si>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</si>
  <si>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</si>
  <si>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</si>
  <si>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</si>
  <si>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</si>
  <si>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</si>
  <si>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</si>
  <si>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</si>
  <si>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</si>
  <si>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</si>
  <si>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</si>
  <si>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</si>
  <si>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</si>
  <si>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</si>
  <si>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</si>
  <si>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</si>
  <si>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</si>
  <si>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</si>
  <si>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</si>
  <si>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</si>
  <si>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</si>
  <si>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</si>
  <si>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</si>
  <si>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</si>
  <si>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</si>
  <si>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</si>
  <si>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</si>
  <si>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</si>
  <si>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</si>
  <si>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</si>
  <si>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</si>
  <si>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</si>
  <si>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</si>
  <si>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</si>
  <si>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</si>
  <si>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</si>
  <si>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</si>
  <si>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</si>
  <si>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</si>
  <si>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</si>
  <si>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</si>
  <si>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</si>
  <si>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</si>
  <si>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</si>
  <si>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</si>
  <si>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</si>
  <si>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</si>
  <si>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</si>
  <si>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</si>
  <si>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</si>
  <si>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</si>
  <si>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</si>
  <si>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</si>
  <si>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</si>
  <si>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</si>
  <si>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</si>
  <si>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</si>
  <si>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</si>
  <si>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</si>
  <si>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</si>
  <si>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</si>
  <si>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</si>
  <si>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</si>
  <si>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</si>
  <si>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</si>
  <si>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</si>
  <si>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</si>
  <si>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</si>
  <si>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</si>
  <si>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</si>
  <si>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</si>
  <si>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</si>
  <si>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</si>
  <si>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</si>
  <si>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</si>
  <si>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</si>
  <si>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</si>
  <si>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</si>
  <si>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</si>
  <si>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</si>
  <si>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</si>
  <si>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</si>
  <si>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</si>
  <si>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</si>
  <si>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</si>
  <si>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</si>
  <si>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</si>
  <si>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</si>
  <si>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</si>
  <si>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</si>
  <si>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</si>
  <si>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</si>
  <si>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</si>
  <si>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</si>
  <si>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</si>
  <si>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</si>
  <si>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</si>
  <si>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</si>
  <si>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</si>
  <si>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</si>
  <si>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</si>
  <si>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</si>
  <si>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</si>
  <si>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</si>
  <si>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</si>
  <si>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</si>
  <si>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</si>
  <si>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</si>
  <si>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</si>
  <si>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</si>
  <si>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</si>
  <si>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</si>
  <si>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</si>
  <si>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</si>
  <si>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</si>
  <si>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</si>
  <si>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</si>
  <si>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</si>
  <si>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</si>
  <si>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</si>
  <si>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</si>
  <si>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</si>
  <si>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</si>
  <si>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</si>
  <si>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</si>
  <si>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</si>
  <si>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</si>
  <si>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</si>
  <si>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</si>
  <si>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</si>
  <si>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</si>
  <si>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</si>
  <si>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</si>
  <si>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</si>
  <si>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</si>
  <si>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</si>
  <si>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</si>
  <si>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</si>
  <si>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</si>
  <si>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</si>
  <si>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</si>
  <si>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</si>
  <si>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</si>
  <si>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</si>
  <si>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</si>
  <si>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</si>
  <si>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</si>
  <si>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</si>
  <si>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</si>
  <si>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</si>
  <si>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</si>
  <si>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</si>
  <si>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</si>
  <si>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</si>
  <si>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</si>
  <si>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</si>
  <si>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</si>
  <si>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</si>
  <si>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</si>
  <si>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</si>
  <si>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</si>
  <si>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</si>
  <si>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</si>
  <si>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</si>
  <si>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</si>
  <si>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</si>
  <si>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</si>
  <si>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</si>
  <si>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</si>
  <si>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</si>
  <si>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</si>
  <si>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</si>
  <si>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</si>
  <si>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</si>
  <si>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</si>
  <si>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</si>
  <si>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</si>
  <si>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</si>
  <si>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</si>
  <si>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</si>
  <si>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</si>
  <si>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</si>
  <si>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</si>
  <si>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</si>
  <si>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</si>
  <si>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</si>
  <si>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</si>
  <si>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</si>
  <si>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</si>
  <si>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</si>
  <si>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</si>
  <si>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</si>
  <si>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</si>
  <si>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</si>
  <si>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</si>
  <si>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</si>
  <si>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</si>
  <si>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</si>
  <si>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</si>
  <si>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</si>
  <si>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</si>
  <si>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</si>
  <si>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</si>
  <si>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</si>
  <si>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</si>
  <si>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</si>
  <si>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</si>
  <si>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</si>
  <si>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</si>
  <si>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</si>
  <si>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</si>
  <si>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</si>
  <si>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</si>
  <si>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</si>
  <si>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</si>
  <si>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</si>
  <si>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</si>
  <si>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</si>
  <si>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</si>
  <si>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</si>
  <si>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</si>
  <si>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</si>
  <si>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</si>
  <si>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</si>
  <si>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</si>
  <si>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</si>
  <si>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</si>
  <si>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</si>
  <si>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</si>
  <si>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</si>
  <si>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</si>
  <si>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</si>
  <si>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</si>
  <si>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</si>
  <si>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</si>
  <si>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</si>
  <si>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</si>
  <si>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</si>
  <si>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</si>
  <si>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</si>
  <si>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</si>
  <si>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</si>
  <si>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</si>
  <si>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</si>
  <si>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</si>
  <si>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</si>
  <si>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</si>
  <si>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</si>
  <si>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</si>
  <si>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</si>
  <si>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</si>
  <si>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</si>
  <si>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</si>
  <si>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</si>
  <si>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</si>
  <si>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</si>
  <si>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</si>
  <si>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</si>
  <si>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</si>
  <si>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</si>
  <si>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</si>
  <si>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</si>
  <si>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</si>
  <si>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</si>
  <si>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</si>
  <si>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</si>
  <si>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</si>
  <si>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</si>
  <si>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</si>
  <si>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</si>
  <si>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</si>
  <si>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</si>
  <si>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</si>
  <si>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</si>
  <si>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</si>
  <si>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</si>
  <si>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</si>
  <si>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</si>
  <si>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</si>
  <si>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</si>
  <si>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</si>
  <si>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</si>
  <si>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</si>
  <si>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</si>
  <si>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</si>
  <si>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</si>
  <si>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</si>
  <si>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</si>
  <si>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</si>
  <si>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</si>
  <si>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</si>
  <si>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</si>
  <si>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</si>
  <si>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</si>
  <si>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</si>
  <si>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</si>
  <si>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</si>
  <si>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</si>
  <si>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</si>
  <si>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</si>
  <si>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</si>
  <si>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</si>
  <si>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</si>
  <si>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</si>
  <si>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</si>
  <si>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</si>
  <si>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</si>
  <si>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</si>
  <si>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</si>
  <si>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</si>
  <si>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</si>
  <si>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</si>
  <si>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</si>
  <si>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</si>
  <si>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</si>
  <si>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</si>
  <si>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</si>
  <si>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</si>
  <si>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</si>
  <si>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</si>
  <si>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</si>
  <si>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</si>
  <si>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</si>
  <si>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</si>
  <si>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</si>
  <si>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</si>
  <si>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</si>
  <si>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</si>
  <si>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</si>
  <si>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</si>
  <si>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</si>
  <si>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</si>
  <si>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</si>
  <si>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</si>
  <si>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</si>
  <si>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</si>
  <si>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</si>
  <si>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</si>
  <si>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</si>
  <si>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</si>
  <si>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</si>
  <si>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</si>
  <si>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</si>
  <si>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</si>
  <si>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</si>
  <si>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</si>
  <si>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</si>
  <si>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</si>
  <si>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</si>
  <si>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</si>
  <si>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</si>
  <si>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</si>
  <si>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</si>
  <si>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</si>
  <si>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</si>
  <si>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</si>
  <si>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</si>
  <si>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</si>
  <si>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</si>
  <si>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</si>
  <si>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</si>
  <si>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</si>
  <si>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</si>
  <si>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</si>
  <si>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</si>
  <si>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</si>
  <si>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</si>
  <si>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</si>
  <si>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</si>
  <si>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</si>
  <si>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</si>
  <si>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</si>
  <si>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</si>
  <si>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</si>
  <si>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</si>
  <si>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</si>
  <si>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</si>
  <si>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</si>
  <si>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</si>
  <si>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</si>
  <si>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</si>
  <si>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</si>
  <si>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</si>
  <si>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</si>
  <si>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</si>
  <si>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</si>
  <si>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</si>
  <si>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</si>
  <si>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</si>
  <si>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</si>
  <si>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</si>
  <si>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</si>
  <si>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</si>
  <si>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</si>
  <si>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</si>
  <si>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</si>
  <si>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</si>
  <si>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</si>
  <si>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</si>
  <si>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</si>
  <si>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</si>
  <si>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</si>
  <si>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</si>
  <si>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</si>
  <si>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</si>
  <si>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</si>
  <si>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</si>
  <si>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</si>
  <si>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</si>
  <si>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</si>
  <si>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</si>
  <si>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</si>
  <si>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</si>
  <si>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</si>
  <si>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</si>
  <si>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</si>
  <si>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</si>
  <si>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</si>
  <si>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</si>
  <si>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</si>
  <si>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</si>
  <si>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</si>
  <si>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</si>
  <si>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</si>
  <si>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</si>
  <si>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</si>
  <si>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</si>
  <si>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</si>
  <si>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</si>
  <si>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</si>
  <si>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</si>
  <si>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</si>
  <si>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</si>
  <si>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</si>
  <si>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</si>
  <si>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</si>
  <si>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</si>
  <si>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</si>
  <si>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</si>
  <si>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</si>
  <si>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</si>
  <si>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</si>
  <si>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</si>
  <si>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</si>
  <si>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</si>
  <si>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</si>
  <si>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</si>
  <si>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</si>
  <si>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</si>
  <si>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</si>
  <si>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</si>
  <si>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</si>
  <si>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</si>
  <si>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</si>
  <si>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</si>
  <si>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</si>
  <si>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</si>
  <si>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</si>
  <si>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</si>
  <si>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</si>
  <si>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</si>
  <si>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</si>
  <si>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</si>
  <si>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</si>
  <si>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</si>
  <si>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</si>
  <si>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</si>
  <si>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</si>
  <si>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</si>
  <si>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</si>
  <si>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</si>
  <si>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</si>
  <si>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</si>
  <si>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</si>
  <si>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</si>
  <si>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</si>
  <si>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</si>
  <si>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</si>
  <si>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</si>
  <si>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</si>
  <si>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</si>
  <si>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</si>
  <si>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</si>
  <si>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</si>
  <si>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</si>
  <si>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</si>
  <si>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</si>
  <si>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</si>
  <si>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</si>
  <si>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</si>
  <si>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</si>
  <si>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</si>
  <si>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</si>
  <si>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</si>
  <si>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</si>
  <si>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</si>
  <si>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</si>
  <si>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</si>
  <si>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</si>
  <si>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</si>
  <si>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</si>
  <si>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</si>
  <si>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</si>
  <si>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</si>
  <si>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</si>
  <si>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</si>
  <si>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</si>
  <si>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</si>
  <si>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</si>
  <si>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</si>
  <si>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</si>
  <si>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</si>
  <si>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</si>
  <si>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</si>
  <si>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</si>
  <si>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</si>
  <si>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</si>
  <si>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</si>
  <si>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</si>
  <si>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</si>
  <si>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</si>
  <si>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</si>
  <si>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</si>
  <si>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</si>
  <si>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</si>
  <si>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</si>
  <si>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</si>
  <si>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</si>
  <si>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</si>
  <si>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</si>
  <si>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</si>
  <si>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</si>
  <si>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</si>
  <si>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</si>
  <si>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</si>
  <si>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</si>
  <si>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</si>
  <si>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</si>
  <si>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</si>
  <si>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</si>
  <si>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</si>
  <si>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</si>
  <si>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</si>
  <si>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</si>
  <si>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</si>
  <si>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</si>
  <si>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</si>
  <si>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</si>
  <si>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</si>
  <si>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</si>
  <si>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</si>
  <si>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</si>
  <si>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</si>
  <si>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</si>
  <si>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</si>
  <si>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</si>
  <si>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</si>
  <si>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</si>
  <si>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</si>
  <si>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</si>
  <si>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</si>
  <si>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</si>
  <si>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</si>
  <si>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</si>
  <si>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</si>
  <si>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</si>
  <si>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</si>
  <si>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</si>
  <si>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</si>
  <si>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</si>
  <si>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</si>
  <si>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</si>
  <si>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</si>
  <si>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</si>
  <si>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</si>
  <si>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</si>
  <si>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</si>
  <si>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</si>
  <si>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</si>
  <si>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</si>
  <si>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</si>
  <si>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</si>
  <si>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</si>
  <si>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</si>
  <si>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</si>
  <si>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</si>
  <si>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</si>
  <si>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</si>
  <si>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</si>
  <si>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</si>
  <si>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</si>
  <si>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</si>
  <si>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</si>
  <si>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</si>
  <si>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</si>
  <si>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</si>
  <si>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</si>
  <si>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</si>
  <si>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</si>
  <si>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</si>
  <si>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</si>
  <si>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</si>
  <si>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</si>
  <si>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</si>
  <si>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</si>
  <si>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</si>
  <si>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</si>
  <si>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</si>
  <si>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</si>
  <si>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</si>
  <si>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</si>
  <si>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</si>
  <si>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</si>
  <si>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</si>
  <si>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</si>
  <si>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</si>
  <si>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</si>
  <si>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</si>
  <si>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</si>
  <si>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</si>
  <si>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</si>
  <si>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</si>
  <si>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</si>
  <si>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</si>
  <si>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</si>
  <si>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</si>
  <si>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</si>
  <si>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</si>
  <si>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</si>
  <si>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</si>
  <si>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</si>
  <si>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</si>
  <si>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</si>
  <si>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</si>
  <si>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</si>
  <si>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</si>
  <si>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</si>
  <si>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</si>
  <si>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</si>
  <si>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</si>
  <si>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</si>
  <si>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</si>
  <si>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</si>
  <si>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</si>
  <si>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</si>
  <si>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</si>
  <si>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</si>
  <si>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</si>
  <si>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</si>
  <si>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</si>
  <si>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</si>
  <si>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</si>
  <si>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</si>
  <si>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</si>
  <si>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</si>
  <si>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</si>
  <si>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</si>
  <si>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</si>
  <si>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</si>
  <si>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</si>
  <si>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</si>
  <si>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</si>
  <si>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</si>
  <si>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</si>
  <si>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</si>
  <si>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</si>
  <si>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</si>
  <si>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</si>
  <si>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</si>
  <si>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</si>
  <si>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</si>
  <si>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</si>
  <si>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</si>
  <si>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</si>
  <si>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</si>
  <si>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</si>
  <si>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</si>
  <si>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</si>
  <si>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</si>
  <si>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</si>
  <si>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</si>
  <si>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</si>
  <si>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</si>
  <si>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</si>
  <si>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</si>
  <si>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</si>
  <si>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</si>
  <si>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</si>
  <si>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</si>
  <si>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</si>
  <si>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</si>
  <si>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</si>
  <si>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</si>
  <si>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</si>
  <si>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</si>
  <si>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</si>
  <si>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</si>
  <si>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</si>
  <si>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</si>
  <si>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</si>
  <si>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</si>
  <si>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</si>
  <si>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</si>
  <si>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</si>
  <si>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</si>
  <si>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</si>
  <si>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</si>
  <si>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</si>
  <si>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</si>
  <si>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</si>
  <si>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</si>
  <si>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</si>
  <si>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</si>
  <si>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</si>
  <si>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</si>
  <si>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</si>
  <si>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</si>
  <si>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</si>
  <si>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</si>
  <si>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</si>
  <si>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</si>
  <si>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</si>
  <si>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</si>
  <si>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</si>
  <si>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</si>
  <si>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</si>
  <si>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</si>
  <si>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</si>
  <si>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</si>
  <si>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</si>
  <si>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</si>
  <si>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</si>
  <si>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</si>
  <si>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</si>
  <si>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</si>
  <si>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</si>
  <si>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</si>
  <si>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</si>
  <si>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</si>
  <si>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</si>
  <si>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</si>
  <si>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</si>
  <si>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</si>
  <si>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</si>
  <si>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</si>
  <si>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</si>
  <si>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</si>
  <si>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</si>
  <si>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</si>
  <si>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</si>
  <si>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</si>
  <si>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</si>
  <si>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</si>
  <si>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</si>
  <si>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</si>
  <si>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</si>
  <si>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</si>
  <si>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</si>
  <si>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</si>
  <si>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</si>
  <si>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</si>
  <si>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</si>
  <si>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</si>
  <si>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</si>
  <si>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</si>
  <si>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</si>
  <si>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</si>
  <si>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</si>
  <si>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</si>
  <si>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</si>
  <si>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</si>
  <si>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</si>
  <si>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</si>
  <si>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</si>
  <si>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</si>
  <si>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</si>
  <si>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</si>
  <si>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</si>
  <si>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</si>
  <si>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</si>
  <si>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</si>
  <si>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</si>
  <si>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</si>
  <si>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</si>
  <si>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</si>
  <si>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</si>
  <si>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</si>
  <si>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</si>
  <si>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</si>
  <si>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</si>
  <si>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</si>
  <si>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</si>
  <si>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</si>
  <si>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</si>
  <si>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</si>
  <si>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</si>
  <si>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</si>
  <si>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</si>
  <si>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</si>
  <si>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</si>
  <si>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</si>
  <si>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</si>
  <si>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</si>
  <si>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</si>
  <si>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</si>
  <si>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</si>
  <si>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</si>
  <si>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</si>
  <si>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</si>
  <si>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</si>
  <si>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</si>
  <si>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</si>
  <si>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</si>
  <si>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</si>
  <si>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</si>
  <si>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</si>
  <si>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</si>
  <si>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</si>
  <si>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</si>
  <si>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</si>
  <si>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</si>
  <si>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</si>
  <si>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</si>
  <si>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</si>
  <si>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</si>
  <si>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</si>
  <si>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</si>
  <si>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</si>
  <si>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</si>
  <si>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</si>
  <si>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</si>
  <si>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</si>
  <si>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</si>
  <si>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</si>
  <si>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</si>
  <si>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</si>
  <si>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</si>
  <si>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</si>
  <si>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</si>
  <si>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</si>
  <si>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</si>
  <si>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</si>
  <si>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</si>
  <si>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</si>
  <si>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</si>
  <si>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</si>
  <si>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</si>
  <si>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</si>
  <si>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</si>
  <si>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</si>
  <si>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</si>
  <si>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</si>
  <si>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</si>
  <si>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</si>
  <si>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</si>
  <si>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</si>
  <si>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</si>
  <si>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</si>
  <si>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</si>
  <si>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</si>
  <si>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</si>
  <si>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</si>
  <si>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</si>
  <si>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</si>
  <si>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</si>
  <si>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</si>
  <si>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</si>
  <si>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</si>
  <si>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</si>
  <si>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</si>
  <si>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</si>
  <si>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</si>
  <si>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</si>
  <si>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</si>
  <si>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</si>
  <si>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</si>
  <si>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</si>
  <si>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</si>
  <si>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</si>
  <si>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</si>
  <si>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</si>
  <si>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</si>
  <si>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</si>
  <si>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</si>
  <si>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</si>
  <si>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</si>
  <si>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</si>
  <si>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</si>
  <si>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</si>
  <si>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</si>
  <si>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</si>
  <si>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</si>
  <si>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</si>
  <si>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</si>
  <si>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</si>
  <si>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</si>
  <si>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</si>
  <si>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</si>
  <si>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</si>
  <si>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</si>
  <si>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</si>
  <si>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</si>
  <si>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</si>
  <si>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</si>
  <si>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</si>
  <si>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</si>
  <si>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</si>
  <si>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</si>
  <si>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</si>
  <si>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</si>
  <si>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</si>
  <si>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</si>
  <si>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</si>
  <si>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</si>
  <si>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</si>
  <si>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</si>
  <si>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</si>
  <si>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</si>
  <si>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</si>
  <si>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</si>
  <si>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</si>
  <si>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</si>
  <si>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</si>
  <si>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</si>
  <si>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</si>
  <si>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</si>
  <si>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</si>
  <si>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</si>
  <si>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</si>
  <si>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</si>
  <si>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</si>
  <si>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</si>
  <si>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</si>
  <si>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</si>
  <si>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</si>
  <si>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</si>
  <si>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</si>
  <si>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</si>
  <si>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</si>
  <si>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</si>
  <si>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</si>
  <si>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</si>
  <si>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</si>
  <si>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</si>
  <si>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</si>
  <si>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</si>
  <si>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</si>
  <si>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</si>
  <si>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</si>
  <si>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</si>
  <si>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</si>
  <si>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</si>
  <si>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</si>
  <si>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</si>
  <si>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</si>
  <si>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</si>
  <si>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</si>
  <si>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</si>
  <si>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</si>
  <si>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</si>
  <si>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</si>
  <si>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</si>
  <si>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</si>
  <si>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</si>
  <si>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</si>
  <si>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</si>
  <si>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</si>
  <si>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</si>
  <si>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</si>
  <si>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</si>
  <si>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</si>
  <si>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</si>
  <si>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</si>
  <si>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</si>
  <si>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</si>
  <si>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</si>
  <si>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</si>
  <si>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</si>
  <si>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</si>
  <si>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</si>
  <si>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</si>
  <si>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</si>
  <si>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</si>
  <si>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</si>
  <si>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</si>
  <si>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</si>
  <si>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</si>
  <si>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</si>
  <si>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</si>
  <si>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</si>
  <si>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</si>
  <si>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</si>
  <si>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</si>
  <si>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</si>
  <si>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</si>
  <si>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</si>
  <si>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</si>
  <si>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</si>
  <si>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</si>
  <si>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</si>
  <si>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</si>
  <si>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</si>
  <si>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</si>
  <si>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</si>
  <si>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</si>
  <si>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</si>
  <si>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</si>
  <si>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</si>
  <si>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</si>
  <si>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</si>
  <si>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</si>
  <si>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</si>
  <si>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</si>
  <si>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</si>
  <si>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</si>
  <si>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</si>
  <si>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</si>
  <si>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</si>
  <si>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</si>
  <si>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</si>
  <si>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</si>
  <si>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</si>
  <si>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</si>
  <si>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</si>
  <si>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</si>
  <si>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</si>
  <si>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</si>
  <si>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</si>
  <si>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</si>
  <si>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</si>
  <si>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</si>
  <si>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</si>
  <si>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</si>
  <si>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</si>
  <si>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</si>
  <si>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</si>
  <si>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</si>
  <si>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</si>
  <si>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</si>
  <si>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</si>
  <si>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</si>
  <si>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</si>
  <si>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</si>
  <si>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</si>
  <si>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</si>
  <si>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</si>
  <si>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</si>
  <si>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</si>
  <si>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</si>
  <si>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</si>
  <si>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</si>
  <si>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</si>
  <si>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</si>
  <si>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</si>
  <si>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</si>
  <si>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</si>
  <si>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</si>
  <si>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</si>
  <si>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</si>
  <si>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</si>
  <si>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</si>
  <si>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</si>
  <si>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</si>
  <si>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</si>
  <si>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</si>
  <si>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</si>
  <si>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</si>
  <si>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</si>
  <si>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</si>
  <si>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</si>
  <si>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</si>
  <si>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</si>
  <si>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</si>
  <si>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</si>
  <si>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</si>
  <si>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</si>
  <si>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</si>
  <si>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</si>
  <si>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</si>
  <si>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</si>
  <si>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</si>
  <si>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</si>
  <si>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</si>
  <si>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</si>
  <si>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</si>
  <si>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</si>
  <si>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</si>
  <si>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</si>
  <si>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</si>
  <si>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</si>
  <si>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</si>
  <si>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</si>
  <si>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</si>
  <si>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</si>
  <si>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</si>
  <si>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</si>
  <si>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</si>
  <si>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</si>
  <si>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</si>
  <si>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</si>
  <si>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</si>
  <si>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</si>
  <si>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</si>
  <si>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</si>
  <si>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</si>
  <si>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</si>
  <si>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</si>
  <si>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</si>
  <si>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</si>
  <si>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</si>
  <si>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</si>
  <si>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</si>
  <si>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</si>
  <si>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</si>
  <si>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</si>
  <si>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</si>
  <si>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</si>
  <si>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</si>
  <si>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</si>
  <si>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</si>
  <si>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</si>
  <si>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</si>
  <si>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</si>
  <si>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</si>
  <si>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</si>
  <si>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</si>
  <si>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</si>
  <si>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</si>
  <si>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</si>
  <si>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</si>
  <si>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</si>
  <si>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</si>
  <si>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</si>
  <si>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</si>
  <si>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</si>
  <si>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</si>
  <si>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</si>
  <si>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</si>
  <si>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</si>
  <si>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</si>
  <si>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</si>
  <si>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</si>
  <si>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</si>
  <si>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</si>
  <si>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</si>
  <si>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</si>
  <si>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</si>
  <si>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</si>
  <si>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</si>
  <si>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</si>
  <si>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</si>
  <si>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</si>
  <si>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</si>
  <si>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</si>
  <si>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</si>
  <si>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</si>
  <si>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</si>
  <si>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</si>
  <si>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</si>
  <si>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</si>
  <si>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</si>
  <si>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</si>
  <si>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</si>
  <si>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</si>
  <si>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</si>
  <si>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</si>
  <si>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</si>
  <si>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</si>
  <si>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</si>
  <si>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</si>
  <si>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</si>
  <si>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</si>
  <si>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</si>
  <si>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</si>
  <si>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</si>
  <si>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</si>
  <si>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</si>
  <si>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</si>
  <si>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</si>
  <si>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</si>
  <si>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</si>
  <si>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</si>
  <si>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</si>
  <si>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</si>
  <si>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</si>
  <si>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</si>
  <si>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</si>
  <si>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</si>
  <si>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</si>
  <si>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</si>
  <si>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</si>
  <si>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</si>
  <si>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</si>
  <si>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</si>
  <si>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</si>
  <si>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</si>
  <si>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</si>
  <si>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</si>
  <si>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</si>
  <si>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</si>
  <si>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</si>
  <si>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</si>
  <si>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</si>
  <si>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</si>
  <si>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</si>
  <si>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</si>
  <si>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</si>
  <si>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</si>
  <si>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</si>
  <si>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</si>
  <si>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</si>
  <si>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</si>
  <si>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</si>
  <si>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</si>
  <si>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</si>
  <si>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</si>
  <si>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</si>
  <si>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</si>
  <si>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</si>
  <si>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</si>
  <si>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</si>
  <si>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</si>
  <si>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</si>
  <si>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</si>
  <si>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</si>
  <si>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</si>
  <si>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</si>
  <si>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</si>
  <si>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</si>
  <si>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</si>
  <si>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</si>
  <si>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</si>
  <si>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</si>
  <si>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</si>
  <si>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</si>
  <si>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</si>
  <si>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</si>
  <si>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</si>
  <si>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</si>
  <si>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</si>
  <si>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</si>
  <si>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</si>
  <si>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</si>
  <si>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</si>
  <si>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</si>
  <si>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</si>
  <si>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</si>
  <si>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</si>
  <si>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</si>
  <si>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</si>
  <si>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</si>
  <si>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</si>
  <si>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</si>
  <si>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</si>
  <si>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</si>
  <si>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</si>
  <si>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</si>
  <si>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</si>
  <si>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</si>
  <si>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</si>
  <si>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</si>
  <si>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</si>
  <si>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</si>
  <si>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</si>
  <si>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</si>
  <si>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</si>
  <si>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</si>
  <si>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</si>
  <si>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</si>
  <si>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</si>
  <si>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</si>
  <si>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</si>
  <si>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</si>
  <si>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</si>
  <si>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</si>
  <si>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</si>
  <si>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</si>
  <si>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</si>
  <si>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</si>
  <si>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</si>
  <si>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</si>
  <si>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</si>
  <si>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</si>
  <si>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</si>
  <si>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</si>
  <si>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</si>
  <si>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</si>
  <si>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</si>
  <si>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</si>
  <si>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</si>
  <si>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</si>
  <si>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</si>
  <si>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</si>
  <si>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</si>
  <si>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</si>
  <si>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</si>
  <si>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</si>
  <si>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</si>
  <si>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</si>
  <si>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</si>
  <si>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</si>
  <si>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</si>
  <si>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</si>
  <si>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</si>
  <si>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</si>
  <si>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</si>
  <si>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</si>
  <si>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</si>
  <si>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</si>
  <si>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</si>
  <si>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</si>
  <si>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</si>
  <si>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</si>
  <si>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</si>
  <si>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</si>
  <si>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</si>
  <si>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</si>
  <si>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</si>
  <si>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</si>
  <si>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</si>
  <si>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</si>
  <si>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</si>
  <si>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</si>
  <si>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</si>
  <si>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</si>
  <si>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</si>
  <si>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</si>
  <si>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</si>
  <si>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</si>
  <si>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</si>
  <si>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</si>
  <si>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</si>
  <si>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</si>
  <si>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</si>
  <si>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</si>
  <si>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</si>
  <si>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</si>
  <si>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</si>
  <si>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</si>
  <si>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</si>
  <si>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</si>
  <si>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</si>
  <si>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</si>
  <si>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</si>
  <si>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</si>
  <si>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</si>
  <si>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</si>
  <si>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</si>
  <si>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</si>
  <si>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</si>
  <si>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</si>
  <si>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</si>
  <si>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</si>
  <si>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</si>
  <si>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</si>
  <si>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</si>
  <si>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</si>
  <si>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</si>
  <si>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</si>
  <si>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</si>
  <si>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</si>
  <si>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</si>
  <si>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</si>
  <si>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</si>
  <si>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</si>
  <si>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</si>
  <si>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</si>
  <si>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</si>
  <si>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</si>
  <si>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</si>
  <si>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</si>
  <si>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</si>
  <si>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</si>
  <si>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</si>
  <si>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</si>
  <si>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</si>
  <si>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</si>
  <si>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</si>
  <si>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</si>
  <si>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</si>
  <si>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</si>
  <si>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</si>
  <si>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</si>
  <si>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</si>
  <si>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</si>
  <si>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</si>
  <si>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</si>
  <si>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</si>
  <si>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</si>
  <si>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</si>
  <si>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</si>
  <si>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</si>
  <si>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</si>
  <si>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</si>
  <si>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</si>
  <si>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</si>
  <si>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</si>
  <si>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</si>
  <si>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</si>
  <si>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</si>
  <si>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</si>
  <si>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</si>
  <si>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</si>
  <si>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</si>
  <si>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</si>
  <si>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</si>
  <si>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</si>
  <si>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</si>
  <si>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</si>
  <si>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</si>
  <si>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</si>
  <si>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</si>
  <si>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</si>
  <si>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</si>
  <si>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</si>
  <si>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</si>
  <si>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</si>
  <si>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</si>
  <si>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</si>
  <si>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</si>
  <si>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</si>
  <si>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</si>
  <si>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</si>
  <si>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</si>
  <si>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</si>
  <si>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</si>
  <si>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</si>
  <si>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</si>
  <si>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</si>
  <si>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</si>
  <si>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</si>
  <si>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</si>
  <si>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</si>
  <si>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</si>
  <si>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</si>
  <si>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</si>
  <si>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</si>
  <si>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</si>
  <si>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</si>
  <si>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</si>
  <si>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</si>
  <si>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</si>
  <si>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</si>
  <si>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</si>
  <si>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</si>
  <si>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</si>
  <si>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</si>
  <si>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</si>
  <si>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</si>
  <si>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</si>
  <si>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</si>
  <si>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</si>
  <si>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</si>
  <si>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</si>
  <si>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</si>
  <si>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</si>
  <si>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</si>
  <si>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</si>
  <si>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</si>
  <si>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</si>
  <si>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</si>
  <si>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</si>
  <si>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</si>
  <si>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</si>
  <si>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</si>
  <si>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</si>
  <si>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</si>
  <si>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</si>
  <si>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</si>
  <si>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</si>
  <si>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</si>
  <si>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</si>
  <si>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</si>
  <si>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</si>
  <si>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</si>
  <si>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</si>
  <si>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</si>
  <si>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</si>
  <si>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</si>
  <si>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</si>
  <si>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</si>
  <si>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</si>
  <si>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</si>
  <si>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</si>
  <si>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</si>
  <si>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</si>
  <si>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</si>
  <si>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</si>
  <si>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</si>
  <si>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</si>
  <si>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</si>
  <si>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</si>
  <si>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</si>
  <si>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</si>
  <si>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</si>
  <si>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</si>
  <si>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</si>
  <si>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</si>
  <si>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</si>
  <si>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</si>
  <si>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</si>
  <si>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</si>
  <si>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</si>
  <si>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</si>
  <si>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</si>
  <si>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</si>
  <si>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</si>
  <si>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</si>
  <si>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</si>
  <si>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</si>
  <si>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</si>
  <si>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</si>
  <si>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</si>
  <si>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</si>
  <si>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</si>
  <si>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</si>
  <si>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</si>
  <si>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</si>
  <si>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</si>
  <si>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</si>
  <si>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</si>
  <si>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</si>
  <si>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</si>
  <si>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</si>
  <si>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</si>
  <si>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</si>
  <si>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</si>
  <si>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</si>
  <si>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</si>
  <si>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</si>
  <si>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</si>
  <si>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</si>
  <si>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</si>
  <si>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</si>
  <si>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</si>
  <si>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</si>
  <si>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</si>
  <si>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</si>
  <si>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</si>
  <si>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</si>
  <si>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</si>
  <si>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</si>
  <si>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</si>
  <si>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</si>
  <si>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</si>
  <si>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</si>
  <si>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</si>
  <si>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</si>
  <si>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</si>
  <si>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</si>
  <si>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</si>
  <si>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</si>
  <si>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</si>
  <si>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</si>
  <si>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</si>
  <si>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</si>
  <si>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</si>
  <si>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</si>
  <si>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</si>
  <si>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</si>
  <si>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</si>
  <si>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</si>
  <si>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</si>
  <si>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</si>
  <si>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</si>
  <si>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</si>
  <si>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</si>
  <si>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</si>
  <si>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</si>
  <si>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</si>
  <si>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</si>
  <si>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</si>
  <si>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</si>
  <si>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</si>
  <si>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</si>
  <si>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</si>
  <si>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</si>
  <si>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</si>
  <si>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</si>
  <si>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</si>
  <si>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</si>
  <si>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</si>
  <si>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</si>
  <si>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</si>
  <si>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</si>
  <si>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</si>
  <si>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</si>
  <si>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</si>
  <si>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</si>
  <si>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</si>
  <si>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</si>
  <si>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</si>
  <si>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</si>
  <si>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</si>
  <si>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</si>
  <si>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</si>
  <si>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</si>
  <si>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</si>
  <si>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</si>
  <si>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</si>
  <si>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</si>
  <si>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</si>
  <si>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</si>
  <si>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</si>
  <si>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</si>
  <si>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</si>
  <si>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</si>
  <si>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</si>
  <si>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</si>
  <si>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</si>
  <si>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</si>
  <si>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</si>
  <si>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</si>
  <si>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</si>
  <si>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</si>
  <si>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</si>
  <si>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</si>
  <si>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</si>
  <si>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</si>
  <si>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</si>
  <si>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</si>
  <si>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</si>
  <si>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</si>
  <si>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</si>
  <si>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</si>
  <si>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</si>
  <si>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</si>
  <si>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</si>
  <si>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</si>
  <si>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</si>
  <si>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</si>
  <si>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</si>
  <si>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</si>
  <si>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</si>
  <si>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</si>
  <si>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</si>
  <si>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</si>
  <si>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</si>
  <si>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</si>
  <si>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</si>
  <si>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</si>
  <si>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</si>
  <si>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</si>
  <si>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</si>
  <si>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</si>
  <si>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</si>
  <si>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</si>
  <si>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</si>
  <si>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</si>
  <si>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</si>
  <si>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</si>
  <si>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</si>
  <si>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</si>
  <si>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</si>
  <si>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</si>
  <si>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</si>
  <si>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</si>
  <si>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</si>
  <si>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</si>
  <si>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</si>
  <si>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</si>
  <si>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</si>
  <si>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</si>
  <si>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</si>
  <si>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</si>
  <si>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</si>
  <si>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</si>
  <si>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</si>
  <si>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</si>
  <si>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</si>
  <si>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</si>
  <si>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</si>
  <si>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</si>
  <si>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</si>
  <si>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</si>
  <si>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</si>
  <si>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</si>
  <si>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</si>
  <si>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</si>
  <si>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</si>
  <si>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</si>
  <si>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</si>
  <si>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</si>
  <si>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</si>
  <si>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</si>
  <si>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</si>
  <si>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</si>
  <si>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</si>
  <si>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</si>
  <si>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</si>
  <si>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</si>
  <si>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</si>
  <si>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</si>
  <si>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</si>
  <si>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</si>
  <si>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</si>
  <si>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</si>
  <si>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</si>
  <si>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</si>
  <si>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</si>
  <si>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</si>
  <si>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</si>
  <si>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</si>
  <si>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</si>
  <si>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</si>
  <si>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</si>
  <si>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</si>
  <si>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</si>
  <si>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</si>
  <si>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</si>
  <si>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</si>
  <si>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</si>
  <si>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</si>
  <si>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</si>
  <si>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</si>
  <si>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</si>
  <si>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</si>
  <si>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</si>
  <si>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</si>
  <si>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</si>
  <si>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</si>
  <si>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</si>
  <si>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</si>
  <si>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</si>
  <si>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</si>
  <si>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</si>
  <si>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</si>
  <si>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</si>
  <si>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</si>
  <si>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</si>
  <si>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</si>
  <si>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</si>
  <si>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</si>
  <si>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</si>
  <si>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</si>
  <si>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</si>
  <si>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</si>
  <si>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</si>
  <si>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</si>
  <si>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</si>
  <si>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</si>
  <si>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</si>
  <si>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</si>
  <si>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</si>
  <si>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</si>
  <si>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</si>
  <si>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</si>
  <si>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</si>
  <si>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</si>
  <si>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</si>
  <si>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</si>
  <si>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</si>
  <si>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</si>
  <si>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</si>
  <si>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</si>
  <si>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</si>
  <si>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</si>
  <si>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</si>
  <si>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</si>
  <si>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</si>
  <si>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</si>
  <si>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</si>
  <si>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</si>
  <si>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</si>
  <si>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</si>
  <si>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</si>
  <si>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</si>
  <si>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</si>
  <si>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</si>
  <si>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</si>
  <si>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</si>
  <si>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</si>
  <si>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</si>
  <si>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</si>
  <si>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</si>
  <si>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</si>
  <si>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</si>
  <si>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</si>
  <si>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</si>
  <si>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</si>
  <si>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</si>
  <si>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</si>
  <si>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</si>
  <si>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</si>
  <si>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</si>
  <si>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</si>
  <si>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</si>
  <si>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</si>
  <si>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</si>
  <si>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</si>
  <si>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</si>
  <si>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</si>
  <si>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</si>
  <si>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</si>
  <si>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</si>
  <si>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</si>
  <si>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</si>
  <si>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</si>
  <si>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</si>
  <si>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</si>
  <si>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</si>
  <si>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</si>
  <si>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</si>
  <si>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</si>
  <si>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</si>
  <si>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</si>
  <si>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</si>
  <si>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</si>
  <si>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</si>
  <si>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</si>
  <si>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</si>
  <si>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</si>
  <si>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</si>
  <si>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</si>
  <si>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</si>
  <si>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</si>
  <si>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</si>
  <si>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</si>
  <si>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</si>
  <si>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</si>
  <si>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</si>
  <si>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</si>
  <si>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</si>
  <si>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</si>
  <si>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</si>
  <si>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</si>
  <si>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</si>
  <si>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</si>
  <si>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</si>
  <si>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</si>
  <si>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</si>
  <si>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</si>
  <si>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</si>
  <si>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</si>
  <si>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</si>
  <si>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</si>
  <si>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</si>
  <si>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</si>
  <si>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</si>
  <si>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</si>
  <si>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</si>
  <si>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</si>
  <si>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</si>
  <si>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</si>
  <si>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</si>
  <si>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</si>
  <si>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</si>
  <si>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</si>
  <si>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</si>
  <si>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</si>
  <si>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</si>
  <si>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</si>
  <si>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</si>
  <si>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</si>
  <si>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</si>
  <si>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</si>
  <si>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</si>
  <si>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</si>
  <si>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</si>
  <si>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</si>
  <si>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</si>
  <si>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</si>
  <si>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</si>
  <si>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</si>
  <si>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</si>
  <si>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</si>
  <si>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</si>
  <si>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</si>
  <si>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</si>
  <si>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</si>
  <si>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</si>
  <si>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</si>
  <si>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</si>
  <si>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</si>
  <si>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</si>
  <si>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</si>
  <si>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</si>
  <si>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</si>
  <si>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</si>
  <si>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</si>
  <si>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</si>
  <si>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</si>
  <si>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</si>
  <si>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</si>
  <si>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</si>
  <si>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</si>
  <si>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</si>
  <si>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</si>
  <si>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</si>
  <si>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</si>
  <si>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</si>
  <si>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</si>
  <si>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</si>
  <si>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</si>
  <si>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</si>
  <si>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</si>
  <si>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</si>
  <si>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</si>
  <si>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</si>
  <si>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</si>
  <si>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</si>
  <si>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</si>
  <si>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</si>
  <si>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</si>
  <si>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</si>
  <si>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</si>
  <si>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</si>
  <si>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</si>
  <si>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</si>
  <si>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</si>
  <si>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</si>
  <si>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</si>
  <si>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</si>
  <si>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</si>
  <si>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</si>
  <si>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</si>
  <si>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</si>
  <si>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</si>
  <si>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</si>
  <si>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</si>
  <si>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</si>
  <si>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</si>
  <si>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</si>
  <si>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</si>
  <si>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</si>
  <si>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</si>
  <si>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</si>
  <si>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</si>
  <si>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</si>
  <si>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</si>
  <si>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</si>
  <si>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</si>
  <si>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</si>
  <si>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</si>
  <si>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</si>
  <si>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</si>
  <si>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</si>
  <si>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</si>
  <si>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</si>
  <si>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</si>
  <si>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</si>
  <si>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</si>
  <si>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</si>
  <si>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</si>
  <si>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</si>
  <si>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</si>
  <si>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</si>
  <si>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</si>
  <si>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</si>
  <si>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</si>
  <si>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</si>
  <si>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</si>
  <si>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</si>
  <si>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</si>
  <si>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</si>
  <si>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</si>
  <si>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</si>
  <si>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</si>
  <si>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</si>
  <si>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</si>
  <si>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</si>
  <si>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</si>
  <si>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</si>
  <si>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</si>
  <si>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</si>
  <si>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</si>
  <si>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</si>
  <si>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</si>
  <si>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</si>
  <si>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</si>
  <si>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</si>
  <si>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</si>
  <si>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</si>
  <si>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</si>
  <si>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</si>
  <si>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</si>
  <si>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</si>
  <si>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</si>
  <si>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</si>
  <si>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</si>
  <si>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</si>
  <si>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</si>
  <si>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</si>
  <si>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</si>
  <si>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</si>
  <si>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</si>
  <si>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</si>
  <si>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</si>
  <si>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</si>
  <si>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</si>
  <si>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</si>
  <si>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</si>
  <si>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</si>
  <si>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</si>
  <si>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</si>
  <si>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</si>
  <si>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</si>
  <si>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</si>
  <si>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</si>
  <si>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</si>
  <si>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</si>
  <si>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</si>
  <si>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</si>
  <si>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</si>
  <si>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</si>
  <si>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</si>
  <si>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</si>
  <si>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</si>
  <si>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</si>
  <si>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</si>
  <si>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</si>
  <si>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</si>
  <si>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</si>
  <si>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</si>
  <si>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</si>
  <si>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</si>
  <si>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</si>
  <si>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</si>
  <si>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</si>
  <si>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</si>
  <si>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</si>
  <si>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</si>
  <si>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</si>
  <si>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</si>
  <si>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</si>
  <si>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</si>
  <si>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</si>
  <si>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</si>
  <si>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</si>
  <si>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</si>
  <si>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</si>
  <si>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</si>
  <si>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</si>
  <si>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</si>
  <si>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</si>
  <si>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</si>
  <si>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</si>
  <si>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</si>
  <si>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</si>
  <si>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</si>
  <si>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</si>
  <si>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</si>
  <si>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</si>
  <si>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</si>
  <si>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</si>
  <si>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</si>
  <si>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</si>
  <si>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</si>
  <si>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</si>
  <si>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</si>
  <si>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</si>
  <si>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</si>
  <si>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</si>
  <si>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</si>
  <si>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</si>
  <si>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</si>
  <si>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</si>
  <si>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</si>
  <si>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</si>
  <si>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</si>
  <si>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</si>
  <si>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</si>
  <si>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</si>
  <si>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</si>
  <si>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</si>
  <si>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</si>
  <si>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</si>
  <si>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</si>
  <si>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</si>
  <si>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</si>
  <si>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</si>
  <si>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</si>
  <si>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</si>
  <si>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</si>
  <si>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</si>
  <si>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</si>
  <si>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</si>
  <si>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</si>
  <si>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</si>
  <si>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</si>
  <si>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</si>
  <si>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</si>
  <si>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</si>
  <si>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</si>
  <si>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</si>
  <si>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</si>
  <si>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</si>
  <si>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</si>
  <si>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</si>
  <si>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</si>
  <si>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</si>
  <si>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</si>
  <si>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</si>
  <si>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</si>
  <si>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</si>
  <si>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</si>
  <si>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</si>
  <si>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</si>
  <si>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</si>
  <si>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</si>
  <si>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</si>
  <si>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</si>
  <si>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</si>
  <si>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</si>
  <si>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</si>
  <si>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</si>
  <si>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</si>
  <si>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</si>
  <si>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</si>
  <si>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</si>
  <si>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</si>
  <si>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</si>
  <si>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</si>
  <si>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</si>
  <si>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</si>
  <si>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</si>
  <si>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</si>
  <si>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</si>
  <si>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</si>
  <si>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</si>
  <si>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</si>
  <si>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</si>
  <si>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</si>
  <si>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</si>
  <si>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</si>
  <si>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</si>
  <si>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</si>
  <si>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</si>
  <si>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</si>
  <si>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</si>
  <si>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</si>
  <si>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</si>
  <si>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</si>
  <si>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</si>
  <si>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</si>
  <si>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</si>
  <si>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</si>
  <si>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</si>
  <si>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</si>
  <si>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</si>
  <si>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</si>
  <si>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</si>
  <si>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</si>
  <si>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</si>
  <si>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</si>
  <si>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</si>
  <si>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</si>
  <si>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</si>
  <si>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</si>
  <si>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</si>
  <si>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</si>
  <si>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</si>
  <si>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</si>
  <si>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</si>
  <si>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</si>
  <si>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</si>
  <si>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</si>
  <si>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</si>
  <si>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</si>
  <si>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</si>
  <si>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</si>
  <si>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</si>
  <si>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</si>
  <si>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</si>
  <si>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</si>
  <si>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</si>
  <si>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</si>
  <si>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</si>
  <si>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</si>
  <si>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</si>
  <si>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</si>
  <si>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</si>
  <si>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</si>
  <si>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</si>
  <si>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</si>
  <si>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</si>
  <si>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</si>
  <si>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</si>
  <si>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</si>
  <si>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</si>
  <si>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</si>
  <si>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</si>
  <si>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</si>
  <si>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</si>
  <si>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</si>
  <si>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</si>
  <si>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</si>
  <si>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</si>
  <si>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</si>
  <si>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</si>
  <si>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</si>
  <si>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</si>
  <si>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</si>
  <si>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</si>
  <si>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</si>
  <si>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</si>
  <si>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</si>
  <si>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</si>
  <si>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</si>
  <si>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</si>
  <si>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</si>
  <si>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</si>
  <si>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</si>
  <si>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</si>
  <si>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</si>
  <si>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</si>
  <si>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</si>
  <si>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</si>
  <si>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</si>
  <si>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</si>
  <si>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</si>
  <si>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</si>
  <si>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</si>
  <si>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</si>
  <si>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</si>
  <si>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</si>
  <si>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</si>
  <si>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</si>
  <si>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</si>
  <si>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</si>
  <si>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</si>
  <si>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</si>
  <si>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</si>
  <si>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</si>
  <si>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</si>
  <si>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</si>
  <si>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</si>
  <si>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</si>
  <si>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</si>
  <si>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</si>
  <si>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</si>
  <si>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</si>
  <si>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</si>
  <si>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</si>
  <si>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</si>
  <si>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</si>
  <si>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</si>
  <si>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</si>
  <si>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</si>
  <si>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</si>
  <si>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</si>
  <si>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</si>
  <si>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</si>
  <si>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</si>
  <si>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</si>
  <si>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</si>
  <si>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</si>
  <si>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</si>
  <si>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</si>
  <si>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</si>
  <si>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</si>
  <si>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</si>
  <si>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</si>
  <si>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</si>
  <si>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</si>
  <si>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</si>
  <si>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</si>
  <si>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</si>
  <si>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</si>
  <si>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</si>
  <si>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</si>
  <si>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</si>
  <si>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</si>
  <si>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</si>
  <si>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</si>
  <si>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</si>
  <si>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</si>
  <si>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</si>
  <si>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</si>
  <si>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</si>
  <si>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</si>
  <si>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</si>
  <si>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</si>
  <si>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</si>
  <si>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</si>
  <si>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</si>
  <si>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</si>
  <si>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</si>
  <si>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</si>
  <si>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</si>
  <si>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</si>
  <si>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</si>
  <si>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</si>
  <si>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</si>
  <si>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</si>
  <si>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</si>
  <si>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</si>
  <si>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</si>
  <si>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</si>
  <si>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</si>
  <si>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</si>
  <si>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</si>
  <si>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</si>
  <si>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</si>
  <si>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</si>
  <si>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</si>
  <si>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</si>
  <si>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</si>
  <si>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</si>
  <si>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</si>
  <si>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</si>
  <si>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</si>
  <si>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</si>
  <si>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</si>
  <si>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</si>
  <si>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</si>
  <si>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</si>
  <si>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</si>
  <si>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</si>
  <si>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</si>
  <si>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</si>
  <si>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</si>
  <si>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</si>
  <si>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</si>
  <si>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</si>
  <si>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</si>
  <si>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</si>
  <si>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</si>
  <si>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</si>
  <si>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</si>
  <si>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</si>
  <si>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</si>
  <si>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</si>
  <si>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</si>
  <si>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</si>
  <si>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</si>
  <si>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</si>
  <si>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</si>
  <si>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</si>
  <si>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</si>
  <si>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</si>
  <si>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</si>
  <si>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</si>
  <si>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</si>
  <si>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</si>
  <si>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</si>
  <si>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</si>
  <si>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</si>
  <si>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</si>
  <si>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</si>
  <si>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</si>
  <si>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</si>
  <si>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</si>
  <si>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</si>
  <si>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</si>
  <si>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</si>
  <si>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</si>
  <si>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</si>
  <si>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</si>
  <si>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</si>
  <si>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</si>
  <si>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</si>
  <si>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</si>
  <si>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</si>
  <si>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</si>
  <si>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</si>
  <si>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</si>
  <si>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</si>
  <si>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</si>
  <si>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</si>
  <si>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</si>
  <si>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</si>
  <si>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</si>
  <si>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</si>
  <si>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</si>
  <si>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</si>
  <si>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</si>
  <si>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</si>
  <si>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</si>
  <si>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</si>
  <si>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</si>
  <si>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</si>
  <si>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</si>
  <si>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</si>
  <si>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</si>
  <si>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</si>
  <si>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</si>
  <si>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</si>
  <si>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</si>
  <si>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</si>
  <si>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</si>
  <si>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</si>
  <si>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</si>
  <si>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</si>
  <si>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</si>
  <si>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</si>
  <si>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</si>
  <si>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</si>
  <si>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</si>
  <si>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</si>
  <si>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</si>
  <si>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</si>
  <si>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</si>
  <si>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</si>
  <si>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</si>
  <si>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</si>
  <si>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</si>
  <si>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</si>
  <si>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</si>
  <si>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</si>
  <si>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</si>
  <si>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</si>
  <si>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</si>
  <si>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</si>
  <si>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</si>
  <si>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</si>
  <si>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</si>
  <si>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</si>
  <si>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</si>
  <si>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</si>
  <si>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</si>
  <si>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</si>
  <si>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</si>
  <si>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</si>
  <si>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</si>
  <si>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</si>
  <si>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</si>
  <si>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</si>
  <si>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</si>
  <si>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</si>
  <si>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</si>
  <si>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</si>
  <si>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</si>
  <si>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</si>
  <si>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</si>
  <si>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</si>
  <si>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</si>
  <si>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</si>
  <si>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</si>
  <si>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</si>
  <si>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</si>
  <si>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</si>
  <si>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</si>
  <si>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</si>
  <si>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</si>
  <si>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</si>
  <si>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</si>
  <si>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</si>
  <si>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</si>
  <si>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</si>
  <si>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</si>
  <si>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</si>
  <si>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</si>
  <si>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</si>
  <si>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</si>
  <si>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</si>
  <si>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</si>
  <si>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</si>
  <si>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</si>
  <si>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</si>
  <si>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</si>
  <si>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</si>
  <si>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</si>
  <si>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</si>
  <si>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</si>
  <si>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</si>
  <si>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</si>
  <si>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</si>
  <si>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</si>
  <si>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</si>
  <si>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</si>
  <si>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</si>
  <si>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</si>
  <si>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</si>
  <si>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</si>
  <si>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</si>
  <si>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</si>
  <si>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</si>
  <si>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</si>
  <si>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</si>
  <si>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</si>
  <si>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</si>
  <si>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</si>
  <si>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</si>
  <si>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</si>
  <si>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</si>
  <si>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</si>
  <si>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</si>
  <si>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</si>
  <si>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</si>
  <si>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</si>
  <si>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</si>
  <si>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</si>
  <si>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</si>
  <si>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</si>
  <si>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</si>
  <si>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</si>
  <si>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</si>
  <si>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</si>
  <si>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</si>
  <si>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</si>
  <si>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</si>
  <si>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</si>
  <si>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</si>
  <si>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</si>
  <si>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</si>
  <si>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</si>
  <si>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</si>
  <si>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</si>
  <si>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</si>
  <si>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</si>
  <si>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</si>
  <si>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</si>
  <si>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</si>
  <si>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</si>
  <si>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</si>
  <si>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</si>
  <si>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</si>
  <si>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</si>
  <si>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</si>
  <si>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</si>
  <si>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</si>
  <si>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</si>
  <si>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</si>
  <si>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</si>
  <si>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</si>
  <si>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</si>
  <si>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</si>
  <si>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</si>
  <si>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</si>
  <si>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</si>
  <si>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</si>
  <si>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</si>
  <si>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</si>
  <si>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</si>
  <si>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</si>
  <si>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</si>
  <si>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</si>
  <si>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</si>
  <si>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</si>
  <si>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</si>
  <si>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</si>
  <si>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</si>
  <si>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</si>
  <si>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</si>
  <si>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</si>
  <si>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</si>
  <si>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</si>
  <si>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</si>
  <si>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</si>
  <si>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</si>
  <si>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</si>
  <si>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</si>
  <si>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</si>
  <si>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</si>
  <si>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</si>
  <si>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</si>
  <si>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</si>
  <si>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</si>
  <si>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</si>
  <si>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</si>
  <si>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</si>
  <si>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</si>
  <si>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</si>
  <si>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</si>
  <si>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</si>
  <si>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</si>
  <si>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</si>
  <si>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</si>
  <si>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</si>
  <si>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</si>
  <si>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</si>
  <si>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</si>
  <si>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</si>
  <si>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</si>
  <si>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</si>
  <si>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</si>
  <si>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</si>
  <si>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</si>
  <si>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</si>
  <si>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</si>
  <si>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</si>
  <si>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</si>
  <si>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</si>
  <si>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</si>
  <si>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</si>
  <si>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</si>
  <si>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</si>
  <si>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</si>
  <si>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</si>
  <si>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</si>
  <si>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</si>
  <si>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</si>
  <si>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</si>
  <si>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</si>
  <si>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</si>
  <si>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</si>
  <si>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</si>
  <si>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</si>
  <si>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</si>
  <si>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</si>
  <si>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</si>
  <si>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</si>
  <si>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</si>
  <si>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</si>
  <si>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</si>
  <si>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</si>
  <si>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</si>
  <si>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</si>
  <si>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</si>
  <si>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</si>
  <si>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</si>
  <si>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</si>
  <si>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</si>
  <si>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</si>
  <si>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</si>
  <si>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</si>
  <si>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</si>
  <si>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</si>
  <si>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</si>
  <si>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</si>
  <si>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</si>
  <si>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</si>
  <si>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</si>
  <si>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</si>
  <si>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</si>
  <si>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</si>
  <si>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</si>
  <si>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</si>
  <si>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</si>
  <si>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</si>
  <si>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</si>
  <si>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</si>
  <si>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</si>
  <si>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</si>
  <si>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</si>
  <si>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</si>
  <si>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</si>
  <si>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</si>
  <si>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</si>
  <si>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</si>
  <si>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</si>
  <si>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</si>
  <si>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</si>
  <si>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</si>
  <si>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</si>
  <si>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</si>
  <si>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</si>
  <si>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</si>
  <si>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</si>
  <si>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</si>
  <si>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</si>
  <si>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</si>
  <si>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</si>
  <si>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</si>
  <si>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</si>
  <si>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</si>
  <si>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</si>
  <si>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</si>
  <si>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</si>
  <si>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</si>
  <si>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</si>
  <si>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</si>
  <si>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</si>
  <si>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</si>
  <si>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</si>
  <si>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</si>
  <si>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</si>
  <si>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</si>
  <si>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</si>
  <si>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</si>
  <si>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</si>
  <si>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</si>
  <si>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</si>
  <si>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</si>
  <si>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</si>
  <si>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</si>
  <si>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</si>
  <si>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</si>
  <si>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</si>
  <si>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</si>
  <si>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</si>
  <si>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</si>
  <si>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</si>
  <si>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</si>
  <si>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</si>
  <si>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</si>
  <si>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</si>
  <si>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</si>
  <si>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</si>
  <si>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</si>
  <si>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</si>
  <si>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</si>
  <si>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</si>
  <si>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</si>
  <si>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</si>
  <si>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</si>
  <si>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</si>
  <si>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</si>
  <si>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</si>
  <si>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</si>
  <si>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</si>
  <si>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</si>
  <si>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</si>
  <si>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</si>
  <si>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</si>
  <si>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</si>
  <si>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</si>
  <si>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</si>
  <si>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</si>
  <si>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</si>
  <si>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</si>
  <si>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</si>
  <si>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</si>
  <si>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</si>
  <si>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</si>
  <si>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</si>
  <si>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</si>
  <si>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</si>
  <si>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</si>
  <si>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</si>
  <si>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</si>
  <si>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</si>
  <si>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</si>
  <si>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</si>
  <si>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</si>
  <si>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</si>
  <si>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</si>
  <si>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</si>
  <si>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</si>
  <si>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</si>
  <si>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</si>
  <si>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</si>
  <si>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</si>
  <si>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</si>
  <si>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</si>
  <si>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</si>
  <si>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</si>
  <si>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</si>
  <si>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</si>
  <si>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</si>
  <si>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</si>
  <si>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</si>
  <si>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</si>
  <si>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</si>
  <si>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</si>
  <si>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</si>
  <si>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</si>
  <si>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</si>
  <si>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</si>
  <si>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</si>
  <si>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</si>
  <si>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</si>
  <si>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</si>
  <si>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</si>
  <si>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</si>
  <si>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</si>
  <si>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</si>
  <si>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</si>
  <si>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</si>
  <si>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</si>
  <si>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</si>
  <si>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</si>
  <si>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</si>
  <si>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</si>
  <si>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</si>
  <si>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</si>
  <si>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</si>
  <si>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</si>
  <si>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</si>
  <si>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</si>
  <si>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</si>
  <si>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</si>
  <si>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</si>
  <si>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</si>
  <si>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</si>
  <si>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</si>
  <si>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</si>
  <si>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</si>
  <si>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</si>
  <si>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</si>
  <si>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</si>
  <si>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</si>
  <si>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</si>
  <si>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</si>
  <si>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</si>
  <si>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</si>
  <si>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</si>
  <si>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</si>
  <si>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</si>
  <si>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</si>
  <si>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</si>
  <si>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</si>
  <si>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</si>
  <si>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</si>
  <si>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</si>
  <si>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</si>
  <si>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</si>
  <si>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</si>
  <si>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</si>
  <si>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</si>
  <si>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</si>
  <si>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</si>
  <si>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</si>
  <si>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</si>
  <si>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</si>
  <si>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</si>
  <si>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</si>
  <si>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</si>
  <si>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</si>
  <si>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</si>
  <si>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</si>
  <si>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</si>
  <si>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</si>
  <si>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</si>
  <si>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</si>
  <si>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</si>
  <si>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</si>
  <si>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</si>
  <si>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</si>
  <si>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</si>
  <si>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</si>
  <si>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</si>
  <si>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</si>
  <si>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</si>
  <si>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</si>
  <si>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</si>
  <si>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</si>
  <si>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</si>
  <si>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</si>
  <si>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</si>
  <si>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</si>
  <si>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</si>
  <si>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</si>
  <si>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</si>
  <si>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</si>
  <si>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</si>
  <si>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</si>
  <si>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</si>
  <si>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</si>
  <si>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</si>
  <si>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</si>
  <si>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</si>
  <si>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</si>
  <si>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</si>
  <si>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</si>
  <si>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</si>
  <si>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</si>
  <si>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</si>
  <si>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</si>
  <si>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</si>
  <si>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</si>
  <si>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</si>
  <si>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</si>
  <si>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</si>
  <si>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</si>
  <si>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</si>
  <si>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</si>
  <si>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</si>
  <si>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</si>
  <si>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</si>
  <si>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</si>
  <si>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</si>
  <si>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</si>
  <si>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</si>
  <si>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</si>
  <si>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</si>
  <si>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</si>
  <si>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</si>
  <si>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</si>
  <si>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</si>
  <si>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</si>
  <si>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</si>
  <si>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</si>
  <si>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</si>
  <si>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</si>
  <si>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</si>
  <si>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</si>
  <si>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</si>
  <si>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</si>
  <si>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</si>
  <si>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</si>
  <si>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</si>
  <si>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</si>
  <si>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</si>
  <si>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</si>
  <si>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</si>
  <si>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</si>
  <si>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</si>
  <si>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</si>
  <si>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</si>
  <si>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</si>
  <si>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</si>
  <si>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</si>
  <si>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</si>
  <si>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</si>
  <si>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</si>
  <si>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</si>
  <si>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</si>
  <si>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</si>
  <si>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</si>
  <si>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</si>
  <si>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</si>
  <si>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</si>
  <si>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</si>
  <si>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</si>
  <si>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</si>
  <si>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</si>
  <si>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</si>
  <si>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</si>
  <si>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</si>
  <si>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</si>
  <si>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</si>
  <si>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</si>
  <si>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</si>
  <si>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</si>
  <si>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</si>
  <si>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</si>
  <si>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</si>
  <si>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</si>
  <si>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</si>
  <si>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</si>
  <si>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</si>
  <si>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</si>
  <si>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</si>
  <si>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</si>
  <si>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</si>
  <si>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</si>
  <si>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</si>
  <si>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</si>
  <si>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</si>
  <si>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</si>
  <si>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</si>
  <si>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</si>
  <si>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</si>
  <si>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</si>
  <si>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</si>
  <si>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</si>
  <si>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</si>
  <si>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</si>
  <si>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</si>
  <si>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</si>
  <si>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</si>
  <si>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</si>
  <si>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</si>
  <si>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</si>
  <si>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</si>
  <si>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</si>
  <si>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</si>
  <si>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</si>
  <si>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</si>
  <si>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</si>
  <si>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</si>
  <si>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</si>
  <si>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</si>
  <si>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</si>
  <si>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</si>
  <si>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</si>
  <si>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</si>
  <si>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</si>
  <si>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</si>
  <si>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</si>
  <si>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</si>
  <si>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</si>
  <si>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</si>
  <si>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</si>
  <si>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</si>
  <si>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</si>
  <si>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</si>
  <si>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</si>
  <si>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</si>
  <si>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</si>
  <si>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</si>
  <si>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</si>
  <si>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</si>
  <si>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</si>
  <si>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</si>
  <si>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</si>
  <si>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</si>
  <si>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</si>
  <si>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</si>
  <si>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</si>
  <si>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</si>
  <si>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</si>
  <si>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</si>
  <si>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</si>
  <si>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</si>
  <si>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</si>
  <si>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</si>
  <si>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</si>
  <si>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</si>
  <si>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</si>
  <si>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</si>
  <si>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</si>
  <si>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</si>
  <si>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</si>
  <si>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</si>
  <si>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</si>
  <si>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</si>
  <si>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</si>
  <si>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</si>
  <si>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</si>
  <si>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</si>
  <si>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</si>
  <si>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</si>
  <si>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</si>
  <si>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</si>
  <si>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</si>
  <si>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</si>
  <si>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</si>
  <si>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</si>
  <si>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</si>
  <si>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</si>
  <si>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</si>
  <si>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</si>
  <si>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</si>
  <si>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</si>
  <si>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</si>
  <si>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</si>
  <si>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</si>
  <si>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</si>
  <si>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</si>
  <si>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</si>
  <si>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</si>
  <si>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</si>
  <si>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</si>
  <si>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</si>
  <si>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</si>
  <si>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</si>
  <si>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</si>
  <si>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</si>
  <si>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</si>
  <si>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</si>
  <si>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</si>
  <si>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</si>
  <si>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</si>
  <si>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</si>
  <si>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</si>
  <si>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</si>
  <si>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</si>
  <si>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</si>
  <si>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</si>
  <si>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</si>
  <si>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</si>
  <si>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</si>
  <si>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</si>
  <si>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</si>
  <si>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</si>
  <si>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</si>
  <si>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</si>
  <si>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</si>
  <si>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</si>
  <si>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</si>
  <si>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</si>
  <si>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</si>
  <si>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</si>
  <si>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</si>
  <si>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</si>
  <si>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</si>
  <si>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</si>
  <si>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</si>
  <si>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</si>
  <si>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</si>
  <si>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</si>
  <si>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</si>
  <si>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</si>
  <si>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</si>
  <si>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</si>
  <si>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</si>
  <si>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</si>
  <si>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</si>
  <si>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</si>
  <si>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</si>
  <si>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</si>
  <si>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</si>
  <si>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</si>
  <si>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</si>
  <si>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</si>
  <si>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</si>
  <si>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</si>
  <si>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</si>
  <si>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</si>
  <si>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</si>
  <si>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</si>
  <si>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</si>
  <si>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</si>
  <si>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</si>
  <si>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</si>
  <si>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</si>
  <si>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</si>
  <si>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</si>
  <si>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</si>
  <si>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</si>
  <si>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</si>
  <si>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</si>
  <si>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</si>
  <si>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</si>
  <si>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</si>
  <si>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</si>
  <si>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</si>
  <si>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</si>
  <si>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</si>
  <si>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</si>
  <si>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</si>
  <si>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</si>
  <si>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</si>
  <si>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</si>
  <si>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</si>
  <si>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</si>
  <si>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</si>
  <si>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</si>
  <si>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</si>
  <si>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</si>
  <si>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</si>
  <si>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</si>
  <si>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</si>
  <si>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</si>
  <si>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</si>
  <si>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</si>
  <si>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</si>
  <si>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</si>
  <si>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</si>
  <si>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</si>
  <si>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</si>
  <si>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</si>
  <si>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</si>
  <si>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</si>
  <si>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</si>
  <si>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</si>
  <si>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</si>
  <si>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</si>
  <si>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</si>
  <si>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</si>
  <si>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</si>
  <si>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</si>
  <si>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</si>
  <si>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</si>
  <si>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</si>
  <si>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</si>
  <si>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</si>
  <si>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</si>
  <si>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</si>
  <si>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</si>
  <si>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</si>
  <si>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</si>
  <si>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</si>
  <si>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</si>
  <si>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</si>
  <si>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</si>
  <si>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</si>
  <si>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</si>
  <si>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</si>
  <si>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</si>
  <si>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</si>
  <si>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</si>
  <si>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</si>
  <si>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</si>
  <si>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</si>
  <si>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</si>
  <si>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</si>
  <si>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</si>
  <si>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</si>
  <si>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</si>
  <si>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</si>
  <si>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</si>
  <si>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</si>
  <si>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</si>
  <si>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</si>
  <si>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</si>
  <si>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</si>
  <si>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</si>
  <si>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</si>
  <si>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</si>
  <si>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</si>
  <si>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</si>
  <si>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</si>
  <si>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</si>
  <si>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</si>
  <si>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</si>
  <si>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</si>
  <si>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</si>
  <si>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</si>
  <si>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</si>
  <si>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</si>
  <si>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</si>
  <si>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</si>
  <si>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</si>
  <si>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</si>
  <si>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</si>
  <si>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</si>
  <si>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</si>
  <si>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</si>
  <si>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</si>
  <si>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</si>
  <si>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</si>
  <si>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</si>
  <si>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</si>
  <si>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</si>
  <si>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</si>
  <si>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</si>
  <si>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</si>
  <si>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</si>
  <si>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</si>
  <si>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</si>
  <si>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</si>
  <si>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</si>
  <si>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</si>
  <si>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</si>
  <si>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</si>
  <si>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</si>
  <si>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</si>
  <si>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</si>
  <si>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</si>
  <si>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</si>
  <si>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</si>
  <si>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</si>
  <si>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</si>
  <si>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</si>
  <si>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</si>
  <si>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</si>
  <si>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</si>
  <si>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</si>
  <si>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</si>
  <si>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</si>
  <si>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</si>
  <si>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</si>
  <si>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</si>
  <si>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</si>
  <si>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</si>
  <si>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</si>
  <si>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</si>
  <si>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</si>
  <si>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</si>
  <si>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</si>
  <si>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</si>
  <si>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</si>
  <si>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</si>
  <si>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</si>
  <si>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</si>
  <si>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</si>
  <si>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</si>
  <si>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</si>
  <si>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</si>
  <si>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</si>
  <si>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</si>
  <si>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</si>
  <si>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</si>
  <si>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</si>
  <si>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</si>
  <si>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</si>
  <si>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</si>
  <si>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</si>
  <si>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</si>
  <si>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</si>
  <si>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</si>
  <si>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</si>
  <si>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</si>
  <si>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</si>
  <si>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</si>
  <si>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</si>
  <si>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</si>
  <si>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</si>
  <si>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</si>
  <si>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</si>
  <si>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</si>
  <si>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</si>
  <si>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</si>
  <si>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</si>
  <si>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</si>
  <si>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</si>
  <si>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</si>
  <si>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</si>
  <si>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</si>
  <si>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</si>
  <si>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</si>
  <si>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</si>
  <si>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</si>
  <si>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</si>
  <si>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</si>
  <si>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</si>
  <si>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</si>
  <si>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</si>
  <si>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</si>
  <si>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</si>
  <si>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</si>
  <si>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</si>
  <si>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</si>
  <si>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</si>
  <si>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</si>
  <si>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</si>
  <si>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</si>
  <si>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</si>
  <si>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</si>
  <si>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</si>
  <si>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</si>
  <si>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</si>
  <si>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</si>
  <si>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</si>
  <si>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</si>
  <si>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</si>
  <si>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</si>
  <si>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</si>
  <si>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</si>
  <si>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</si>
  <si>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</si>
  <si>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</si>
  <si>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</si>
  <si>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</si>
  <si>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</si>
  <si>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</si>
  <si>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</si>
  <si>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</si>
  <si>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</si>
  <si>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</si>
  <si>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</si>
  <si>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</si>
  <si>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</si>
  <si>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</si>
  <si>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</si>
  <si>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</si>
  <si>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</si>
  <si>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</si>
  <si>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</si>
  <si>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</si>
  <si>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</si>
  <si>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</si>
  <si>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</si>
  <si>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</si>
  <si>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</si>
  <si>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</si>
  <si>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</si>
  <si>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</si>
  <si>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</si>
  <si>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</si>
  <si>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</si>
  <si>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</si>
  <si>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</si>
  <si>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</si>
  <si>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</si>
  <si>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</si>
  <si>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</si>
  <si>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</si>
  <si>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</si>
  <si>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</si>
  <si>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</si>
  <si>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</si>
  <si>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</si>
  <si>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</si>
  <si>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</si>
  <si>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</si>
  <si>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</si>
  <si>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</si>
  <si>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</si>
  <si>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</si>
  <si>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</si>
  <si>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</si>
  <si>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</si>
  <si>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</si>
  <si>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</si>
  <si>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</si>
  <si>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</si>
  <si>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</si>
  <si>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</si>
  <si>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</si>
  <si>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</si>
  <si>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</si>
  <si>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</si>
  <si>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</si>
  <si>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</si>
  <si>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</si>
  <si>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</si>
  <si>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</si>
  <si>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</si>
  <si>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</si>
  <si>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</si>
  <si>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</si>
  <si>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</si>
  <si>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</si>
  <si>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</si>
  <si>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</si>
  <si>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</si>
  <si>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</si>
  <si>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</si>
  <si>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</si>
  <si>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</si>
  <si>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</si>
  <si>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</si>
  <si>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</si>
  <si>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</si>
  <si>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</si>
  <si>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</si>
  <si>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</si>
  <si>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</si>
  <si>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</si>
  <si>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</si>
  <si>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</si>
  <si>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</si>
  <si>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</si>
  <si>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</si>
  <si>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</si>
  <si>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</si>
  <si>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</si>
  <si>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</si>
  <si>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</si>
  <si>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</si>
  <si>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</si>
  <si>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</si>
  <si>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</si>
  <si>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</si>
  <si>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</si>
  <si>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</si>
  <si>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</si>
  <si>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</si>
  <si>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</si>
  <si>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</si>
  <si>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</si>
  <si>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</si>
  <si>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</si>
  <si>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</si>
  <si>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</si>
  <si>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</si>
  <si>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</si>
  <si>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</si>
  <si>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</si>
  <si>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</si>
  <si>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</si>
  <si>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</si>
  <si>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</si>
  <si>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</si>
  <si>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</si>
  <si>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</si>
  <si>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</si>
  <si>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</si>
  <si>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</si>
  <si>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</si>
  <si>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</si>
  <si>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</si>
  <si>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</si>
  <si>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</si>
  <si>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</si>
  <si>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</si>
  <si>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</si>
  <si>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</si>
  <si>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</si>
  <si>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</si>
  <si>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</si>
  <si>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</si>
  <si>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</si>
  <si>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</si>
  <si>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</si>
  <si>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</si>
  <si>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</si>
  <si>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</si>
  <si>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</si>
  <si>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</si>
  <si>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</si>
  <si>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</si>
  <si>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</si>
  <si>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</si>
  <si>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</si>
  <si>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</si>
  <si>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</si>
  <si>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</si>
  <si>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</si>
  <si>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</si>
  <si>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</si>
  <si>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</si>
  <si>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</si>
  <si>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</si>
  <si>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</si>
  <si>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</si>
  <si>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</si>
  <si>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</si>
  <si>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</si>
  <si>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</si>
  <si>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</si>
  <si>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</si>
  <si>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</si>
  <si>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</si>
  <si>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</si>
  <si>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</si>
  <si>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</si>
  <si>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</si>
  <si>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</si>
  <si>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</si>
  <si>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</si>
  <si>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</si>
  <si>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</si>
  <si>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</si>
  <si>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</si>
  <si>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</si>
  <si>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</si>
  <si>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</si>
  <si>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</si>
  <si>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</si>
  <si>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</si>
  <si>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</si>
  <si>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</si>
  <si>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</si>
  <si>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</si>
  <si>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</si>
  <si>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</si>
  <si>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</si>
  <si>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</si>
  <si>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</si>
  <si>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</si>
  <si>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</si>
  <si>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</si>
  <si>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</si>
  <si>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</si>
  <si>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</si>
  <si>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</si>
  <si>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</si>
  <si>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</si>
  <si>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</si>
  <si>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</si>
  <si>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</si>
  <si>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</si>
  <si>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</si>
  <si>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</si>
  <si>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</si>
  <si>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</si>
  <si>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</si>
  <si>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</si>
  <si>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</si>
  <si>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</si>
  <si>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</si>
  <si>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</si>
  <si>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</si>
  <si>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</si>
  <si>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</si>
  <si>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</si>
  <si>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</si>
  <si>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</si>
  <si>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</si>
  <si>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</si>
  <si>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</si>
  <si>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</si>
  <si>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</si>
  <si>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</si>
  <si>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</si>
  <si>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</si>
  <si>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</si>
  <si>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</si>
  <si>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</si>
  <si>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</si>
  <si>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</si>
  <si>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</si>
  <si>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</si>
  <si>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</si>
  <si>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</si>
  <si>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</si>
  <si>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</si>
  <si>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</si>
  <si>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</si>
  <si>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</si>
  <si>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</si>
  <si>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</si>
  <si>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</si>
  <si>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</si>
  <si>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</si>
  <si>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</si>
  <si>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</si>
  <si>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</si>
  <si>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</si>
  <si>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</si>
  <si>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</si>
  <si>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</si>
  <si>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</si>
  <si>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</si>
  <si>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</si>
  <si>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</si>
  <si>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</si>
  <si>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</si>
  <si>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</si>
  <si>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</si>
  <si>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</si>
  <si>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</si>
  <si>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</si>
  <si>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</si>
  <si>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</si>
  <si>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</si>
  <si>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</si>
  <si>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</si>
  <si>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</si>
  <si>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</si>
  <si>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</si>
  <si>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</si>
  <si>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</si>
  <si>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</si>
  <si>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</si>
  <si>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</si>
  <si>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</si>
  <si>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</si>
  <si>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</si>
  <si>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</si>
  <si>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</si>
  <si>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</si>
  <si>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</si>
  <si>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</si>
  <si>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</si>
  <si>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</si>
  <si>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</si>
  <si>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</si>
  <si>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</si>
  <si>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</si>
  <si>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</si>
  <si>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</si>
  <si>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</si>
  <si>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</si>
  <si>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</si>
  <si>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</si>
  <si>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</si>
  <si>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</si>
  <si>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</si>
  <si>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</si>
  <si>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</si>
  <si>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</si>
  <si>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</si>
  <si>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</si>
  <si>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</si>
  <si>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</si>
  <si>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</si>
  <si>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</si>
  <si>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</si>
  <si>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</si>
  <si>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</si>
  <si>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</si>
  <si>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</si>
  <si>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</si>
  <si>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</si>
  <si>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</si>
  <si>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</si>
  <si>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</si>
  <si>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</si>
  <si>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</si>
  <si>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</si>
  <si>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</si>
  <si>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</si>
  <si>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</si>
  <si>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</si>
  <si>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</si>
  <si>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</si>
  <si>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</si>
  <si>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</si>
  <si>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</si>
  <si>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</si>
  <si>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</si>
  <si>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</si>
  <si>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</si>
  <si>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</si>
  <si>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</si>
  <si>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</si>
  <si>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</si>
  <si>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</si>
  <si>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</si>
  <si>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</si>
  <si>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</si>
  <si>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</si>
  <si>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</si>
  <si>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</si>
  <si>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</si>
  <si>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</si>
  <si>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</si>
  <si>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</si>
  <si>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</si>
  <si>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</si>
  <si>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</si>
  <si>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</si>
  <si>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</si>
  <si>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</si>
  <si>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</si>
  <si>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</si>
  <si>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</si>
  <si>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</si>
  <si>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</si>
  <si>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</si>
  <si>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</si>
  <si>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</si>
  <si>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</si>
  <si>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</si>
  <si>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</si>
  <si>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</si>
  <si>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</si>
  <si>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</si>
  <si>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</si>
  <si>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</si>
  <si>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</si>
  <si>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</si>
  <si>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</si>
  <si>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</si>
  <si>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</si>
  <si>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</si>
  <si>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</si>
  <si>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</si>
  <si>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</si>
  <si>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</si>
  <si>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</si>
  <si>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</si>
  <si>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</si>
  <si>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</si>
  <si>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</si>
  <si>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</si>
  <si>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</si>
  <si>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</si>
  <si>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</si>
  <si>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</si>
  <si>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</si>
  <si>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</si>
  <si>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</si>
  <si>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</si>
  <si>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</si>
  <si>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</si>
  <si>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</si>
  <si>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</si>
  <si>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</si>
  <si>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</si>
  <si>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</si>
  <si>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</si>
  <si>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</si>
  <si>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</si>
  <si>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</si>
  <si>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</si>
  <si>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</si>
  <si>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</si>
  <si>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</si>
  <si>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</si>
  <si>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</si>
  <si>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</si>
  <si>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</si>
  <si>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</si>
  <si>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</si>
  <si>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</si>
  <si>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</si>
  <si>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</si>
  <si>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</si>
  <si>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</si>
  <si>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</si>
  <si>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</si>
  <si>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</si>
  <si>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</si>
  <si>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</si>
  <si>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</si>
  <si>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</si>
  <si>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</si>
  <si>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</si>
  <si>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</si>
  <si>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</si>
  <si>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</si>
  <si>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</si>
  <si>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</si>
  <si>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</si>
  <si>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</si>
  <si>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</si>
  <si>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</si>
  <si>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</si>
  <si>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</si>
  <si>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</si>
  <si>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</si>
  <si>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</si>
  <si>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</si>
  <si>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</si>
  <si>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</si>
  <si>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</si>
  <si>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</si>
  <si>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</si>
  <si>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</si>
  <si>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</si>
  <si>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</si>
  <si>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</si>
  <si>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</si>
  <si>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</si>
  <si>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</si>
  <si>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</si>
  <si>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</si>
  <si>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</si>
  <si>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</si>
  <si>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</si>
  <si>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</si>
  <si>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</si>
  <si>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</si>
  <si>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</si>
  <si>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</si>
  <si>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</si>
  <si>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</si>
  <si>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</si>
  <si>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</si>
  <si>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</si>
  <si>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</si>
  <si>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</si>
  <si>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</si>
  <si>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</si>
  <si>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</si>
  <si>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</si>
  <si>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</si>
  <si>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</si>
  <si>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</si>
  <si>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</si>
  <si>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</si>
  <si>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</si>
  <si>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</si>
  <si>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</si>
  <si>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</si>
  <si>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</si>
  <si>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</si>
  <si>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</si>
  <si>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</si>
  <si>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</si>
  <si>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</si>
  <si>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</si>
  <si>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</si>
  <si>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</si>
  <si>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</si>
  <si>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</si>
  <si>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</si>
  <si>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</si>
  <si>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</si>
  <si>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</si>
  <si>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</si>
  <si>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</si>
  <si>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</si>
  <si>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</si>
  <si>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</si>
  <si>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</si>
  <si>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</si>
  <si>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</si>
  <si>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</si>
  <si>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</si>
  <si>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</si>
  <si>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</si>
  <si>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</si>
  <si>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</si>
  <si>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</si>
  <si>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</si>
  <si>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</si>
  <si>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</si>
  <si>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</si>
  <si>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</si>
  <si>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</si>
  <si>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</si>
  <si>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</si>
  <si>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</si>
  <si>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</si>
  <si>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</si>
  <si>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</si>
  <si>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</si>
  <si>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</si>
  <si>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</si>
  <si>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</si>
  <si>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</si>
  <si>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</si>
  <si>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</si>
  <si>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</si>
  <si>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</si>
  <si>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</si>
  <si>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</si>
  <si>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</si>
  <si>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</si>
  <si>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</si>
  <si>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</si>
  <si>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</si>
  <si>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</si>
  <si>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</si>
  <si>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</si>
  <si>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</si>
  <si>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</si>
  <si>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</si>
  <si>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</si>
  <si>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</si>
  <si>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</si>
  <si>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</si>
  <si>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</si>
  <si>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</si>
  <si>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</si>
  <si>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</si>
  <si>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</si>
  <si>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</si>
  <si>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</si>
  <si>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</si>
  <si>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</si>
  <si>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</si>
  <si>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</si>
  <si>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</si>
  <si>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</si>
  <si>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</si>
  <si>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</si>
  <si>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</si>
  <si>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</si>
  <si>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</si>
  <si>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</si>
  <si>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</si>
  <si>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</si>
  <si>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</si>
  <si>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</si>
  <si>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</si>
  <si>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</si>
  <si>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</si>
  <si>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</si>
  <si>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</si>
  <si>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</si>
  <si>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</si>
  <si>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</si>
  <si>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</si>
  <si>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</si>
  <si>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</si>
  <si>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</si>
  <si>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</si>
  <si>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</si>
  <si>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</si>
  <si>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</si>
  <si>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</si>
  <si>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</si>
  <si>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</si>
  <si>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</si>
  <si>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</si>
  <si>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</si>
  <si>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</si>
  <si>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</si>
  <si>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</si>
  <si>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</si>
  <si>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</si>
  <si>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</si>
  <si>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</si>
  <si>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</si>
  <si>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</si>
  <si>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</si>
  <si>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</si>
  <si>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</si>
  <si>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</si>
  <si>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</si>
  <si>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</si>
  <si>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</si>
  <si>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</si>
  <si>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</si>
  <si>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</si>
  <si>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</si>
  <si>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</si>
  <si>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</si>
  <si>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</si>
  <si>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</si>
  <si>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</si>
  <si>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</si>
  <si>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</si>
  <si>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</si>
  <si>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</si>
  <si>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</si>
  <si>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</si>
  <si>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</si>
  <si>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</si>
  <si>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</si>
  <si>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</si>
  <si>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</si>
  <si>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</si>
  <si>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</si>
  <si>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</si>
  <si>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</si>
  <si>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</si>
  <si>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</si>
  <si>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</si>
  <si>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</si>
  <si>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</si>
  <si>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</si>
  <si>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</si>
  <si>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</si>
  <si>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</si>
  <si>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</si>
  <si>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</si>
  <si>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</si>
  <si>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</si>
  <si>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</si>
  <si>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</si>
  <si>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</si>
  <si>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</si>
  <si>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</si>
  <si>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</si>
  <si>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</si>
  <si>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</si>
  <si>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</si>
  <si>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</si>
  <si>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</si>
  <si>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</si>
  <si>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</si>
  <si>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</si>
  <si>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</si>
  <si>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</si>
  <si>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</si>
  <si>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</si>
  <si>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</si>
  <si>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</si>
  <si>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</si>
  <si>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</si>
  <si>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</si>
  <si>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</si>
  <si>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</si>
  <si>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</si>
  <si>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</si>
  <si>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</si>
  <si>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</si>
  <si>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</si>
  <si>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</si>
  <si>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</si>
  <si>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</si>
  <si>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</si>
  <si>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</si>
  <si>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</si>
  <si>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</si>
  <si>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</si>
  <si>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</si>
  <si>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</si>
  <si>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</si>
  <si>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</si>
  <si>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</si>
  <si>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</si>
  <si>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</si>
  <si>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</si>
  <si>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</si>
  <si>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</si>
  <si>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</si>
  <si>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</si>
  <si>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</si>
  <si>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</si>
  <si>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</si>
  <si>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</si>
  <si>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</si>
  <si>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</si>
  <si>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</si>
  <si>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</si>
  <si>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</si>
  <si>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</si>
  <si>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</si>
  <si>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</si>
  <si>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</si>
  <si>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</si>
  <si>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</si>
  <si>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</si>
  <si>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</si>
  <si>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</si>
  <si>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</si>
  <si>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</si>
  <si>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</si>
  <si>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</si>
  <si>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</si>
  <si>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</si>
  <si>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</si>
  <si>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</si>
  <si>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</si>
  <si>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</si>
  <si>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</si>
  <si>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</si>
  <si>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</si>
  <si>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</si>
  <si>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</si>
  <si>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</si>
  <si>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</si>
  <si>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</si>
  <si>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</si>
  <si>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</si>
  <si>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</si>
  <si>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</si>
  <si>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</si>
  <si>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</si>
  <si>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</si>
  <si>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</si>
  <si>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</si>
  <si>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</si>
  <si>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</si>
  <si>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</si>
  <si>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</si>
  <si>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</si>
  <si>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</si>
  <si>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</si>
  <si>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</si>
  <si>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</si>
  <si>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</si>
  <si>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</si>
  <si>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</si>
  <si>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</si>
  <si>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</si>
  <si>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</si>
  <si>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</si>
  <si>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</si>
  <si>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</si>
  <si>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</si>
  <si>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</si>
  <si>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</si>
  <si>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</si>
  <si>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</si>
  <si>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</si>
  <si>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</si>
  <si>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</si>
  <si>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</si>
  <si>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</si>
  <si>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</si>
  <si>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</si>
  <si>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</si>
  <si>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</si>
  <si>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</si>
  <si>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</si>
  <si>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</si>
  <si>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</si>
  <si>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</si>
  <si>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</si>
  <si>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</si>
  <si>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</si>
  <si>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</si>
  <si>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</si>
  <si>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</si>
  <si>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</si>
  <si>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</si>
  <si>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</si>
  <si>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</si>
  <si>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</si>
  <si>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</si>
  <si>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</si>
  <si>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</si>
  <si>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</si>
  <si>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</si>
  <si>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</si>
  <si>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</si>
  <si>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</si>
  <si>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</si>
  <si>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</si>
  <si>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</si>
  <si>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</si>
  <si>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</si>
  <si>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</si>
  <si>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</si>
  <si>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</si>
  <si>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</si>
  <si>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</si>
  <si>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</si>
  <si>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</si>
  <si>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</si>
  <si>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</si>
  <si>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</si>
  <si>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</si>
  <si>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</si>
  <si>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</si>
  <si>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</si>
  <si>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</si>
  <si>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</si>
  <si>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</si>
  <si>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</si>
  <si>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</si>
  <si>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</si>
  <si>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</si>
  <si>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</si>
  <si>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</si>
  <si>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</si>
  <si>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</si>
  <si>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</si>
  <si>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</si>
  <si>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</si>
  <si>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</si>
  <si>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</si>
  <si>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</si>
  <si>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</si>
  <si>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</si>
  <si>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</si>
  <si>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</si>
  <si>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</si>
  <si>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</si>
  <si>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</si>
  <si>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</si>
  <si>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</si>
  <si>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</si>
  <si>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</si>
  <si>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</si>
  <si>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</si>
  <si>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</si>
  <si>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</si>
  <si>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</si>
  <si>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</si>
  <si>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</si>
  <si>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</si>
  <si>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</si>
  <si>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</si>
  <si>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</si>
  <si>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</si>
  <si>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</si>
  <si>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</si>
  <si>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</si>
  <si>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</si>
  <si>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</si>
  <si>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</si>
  <si>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</si>
  <si>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</si>
  <si>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</si>
  <si>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</si>
  <si>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</si>
  <si>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</si>
  <si>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</si>
  <si>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</si>
  <si>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</si>
  <si>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</si>
  <si>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</si>
  <si>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</si>
  <si>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</si>
  <si>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</si>
  <si>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</si>
  <si>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</si>
  <si>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</si>
  <si>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</si>
  <si>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</si>
  <si>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</si>
  <si>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</si>
  <si>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</si>
  <si>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</si>
  <si>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</si>
  <si>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</si>
  <si>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</si>
  <si>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</si>
  <si>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</si>
  <si>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</si>
  <si>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</si>
  <si>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</si>
  <si>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</si>
  <si>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</si>
  <si>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</si>
  <si>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</si>
  <si>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</si>
  <si>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</si>
  <si>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</si>
  <si>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</si>
  <si>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</si>
  <si>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</si>
  <si>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</si>
  <si>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</si>
  <si>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</si>
  <si>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</si>
  <si>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</si>
  <si>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</si>
  <si>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</si>
  <si>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</si>
  <si>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</si>
  <si>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</si>
  <si>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</si>
  <si>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</si>
  <si>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</si>
  <si>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</si>
  <si>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</si>
  <si>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</si>
  <si>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</si>
  <si>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</si>
  <si>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</si>
  <si>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</si>
  <si>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</si>
  <si>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</si>
  <si>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</si>
  <si>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</si>
  <si>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</si>
  <si>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</si>
  <si>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</si>
  <si>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</si>
  <si>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</si>
  <si>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</si>
  <si>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</si>
  <si>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</si>
  <si>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</si>
  <si>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</si>
  <si>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</si>
  <si>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</si>
  <si>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</si>
  <si>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</si>
  <si>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</si>
  <si>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</si>
  <si>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</si>
  <si>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</si>
  <si>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</si>
  <si>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</si>
  <si>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</si>
  <si>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</si>
  <si>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</si>
  <si>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</si>
  <si>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</si>
  <si>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</si>
  <si>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</si>
  <si>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</si>
  <si>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</si>
  <si>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</si>
  <si>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</si>
  <si>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</si>
  <si>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</si>
  <si>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</si>
  <si>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</si>
  <si>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</si>
  <si>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</si>
  <si>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</si>
  <si>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</si>
  <si>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</si>
  <si>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</si>
  <si>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</si>
  <si>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</si>
  <si>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</si>
  <si>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</si>
  <si>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</si>
  <si>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</si>
  <si>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</si>
  <si>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</si>
  <si>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</si>
  <si>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</si>
  <si>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</si>
  <si>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</si>
  <si>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</si>
  <si>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</si>
  <si>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</si>
  <si>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</si>
  <si>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</si>
  <si>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</si>
  <si>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</si>
  <si>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</si>
  <si>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</si>
  <si>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</si>
  <si>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</si>
  <si>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</si>
  <si>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</si>
  <si>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</si>
  <si>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</si>
  <si>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</si>
  <si>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</si>
  <si>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</si>
  <si>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</si>
  <si>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</si>
  <si>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</si>
  <si>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</si>
  <si>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</si>
  <si>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</si>
  <si>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</si>
  <si>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</si>
  <si>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</si>
  <si>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</si>
  <si>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</si>
  <si>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</si>
  <si>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</si>
  <si>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</si>
  <si>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</si>
  <si>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</si>
  <si>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</si>
  <si>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</si>
  <si>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</si>
  <si>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</si>
  <si>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</si>
  <si>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</si>
  <si>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</si>
  <si>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</si>
  <si>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</si>
  <si>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</si>
  <si>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</si>
  <si>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</si>
  <si>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</si>
  <si>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</si>
  <si>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</si>
  <si>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</si>
  <si>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</si>
  <si>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</si>
  <si>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</si>
  <si>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</si>
  <si>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</si>
  <si>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</si>
  <si>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</si>
  <si>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</si>
  <si>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</si>
  <si>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</si>
  <si>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</si>
  <si>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</si>
  <si>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</si>
  <si>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</si>
  <si>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</si>
  <si>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</si>
  <si>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</si>
  <si>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</si>
  <si>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</si>
  <si>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</si>
  <si>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</si>
  <si>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</si>
  <si>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</si>
  <si>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</si>
  <si>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</si>
  <si>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</si>
  <si>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</si>
  <si>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</si>
  <si>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</si>
  <si>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</si>
  <si>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</si>
  <si>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</si>
  <si>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</si>
  <si>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</si>
  <si>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</si>
  <si>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</si>
  <si>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</si>
  <si>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</si>
  <si>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</si>
  <si>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</si>
  <si>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</si>
  <si>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</si>
  <si>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</si>
  <si>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</si>
  <si>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</si>
  <si>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</si>
  <si>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</si>
  <si>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</si>
  <si>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</si>
  <si>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</si>
  <si>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</si>
  <si>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</si>
  <si>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</si>
  <si>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</si>
  <si>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</si>
  <si>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</si>
  <si>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</si>
  <si>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</si>
  <si>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</si>
  <si>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</si>
  <si>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</si>
  <si>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</si>
  <si>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</si>
  <si>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</si>
  <si>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</si>
  <si>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</si>
  <si>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</si>
  <si>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</si>
  <si>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</si>
  <si>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</si>
  <si>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</si>
  <si>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</si>
  <si>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</si>
  <si>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</si>
  <si>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</si>
  <si>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</si>
  <si>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</si>
  <si>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</si>
  <si>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</si>
  <si>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</si>
  <si>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</si>
  <si>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</si>
  <si>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</si>
  <si>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</si>
  <si>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</si>
  <si>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</si>
  <si>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</si>
  <si>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</si>
  <si>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</si>
  <si>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</si>
  <si>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</si>
  <si>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</si>
  <si>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</si>
  <si>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</si>
  <si>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</si>
  <si>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</si>
  <si>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</si>
  <si>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</si>
  <si>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</si>
  <si>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</si>
  <si>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</si>
  <si>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</si>
  <si>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</si>
  <si>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</si>
  <si>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</si>
  <si>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</si>
  <si>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</si>
  <si>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</si>
  <si>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</si>
  <si>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</si>
  <si>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</si>
  <si>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</si>
  <si>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</si>
  <si>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</si>
  <si>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</si>
  <si>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</si>
  <si>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</si>
  <si>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</si>
  <si>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</si>
  <si>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</si>
  <si>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</si>
  <si>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</si>
  <si>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</si>
  <si>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</si>
  <si>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</si>
  <si>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</si>
  <si>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</si>
  <si>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</si>
  <si>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</si>
  <si>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</si>
  <si>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</si>
  <si>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</si>
  <si>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</si>
  <si>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</si>
  <si>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</si>
  <si>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</si>
  <si>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</si>
  <si>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</si>
  <si>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</si>
  <si>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</si>
  <si>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</si>
  <si>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</si>
  <si>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</si>
  <si>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</si>
  <si>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</si>
  <si>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</si>
  <si>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</si>
  <si>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</si>
  <si>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</si>
  <si>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</si>
  <si>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</si>
  <si>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</si>
  <si>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</si>
  <si>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</si>
  <si>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</si>
  <si>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</si>
  <si>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</si>
  <si>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</si>
  <si>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</si>
  <si>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</si>
  <si>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</si>
  <si>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</si>
  <si>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</si>
  <si>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</si>
  <si>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</si>
  <si>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</si>
  <si>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</si>
  <si>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</si>
  <si>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</si>
  <si>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</si>
  <si>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</si>
  <si>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</si>
  <si>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</si>
  <si>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</si>
  <si>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</si>
  <si>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</si>
  <si>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</si>
  <si>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</si>
  <si>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</si>
  <si>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</si>
  <si>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</si>
  <si>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</si>
  <si>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</si>
  <si>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</si>
  <si>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</si>
  <si>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</si>
  <si>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</si>
  <si>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</si>
  <si>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</si>
  <si>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</si>
  <si>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</si>
  <si>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</si>
  <si>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</si>
  <si>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</si>
  <si>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</si>
  <si>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</si>
  <si>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</si>
  <si>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</si>
  <si>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</si>
  <si>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</si>
  <si>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</si>
  <si>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</si>
  <si>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</si>
  <si>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</si>
  <si>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</si>
  <si>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</si>
  <si>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</si>
  <si>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</si>
  <si>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</si>
  <si>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</si>
  <si>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</si>
  <si>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</si>
  <si>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</si>
  <si>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</si>
  <si>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</si>
  <si>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</si>
  <si>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</si>
  <si>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</si>
  <si>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</si>
  <si>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</si>
  <si>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</si>
  <si>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</si>
  <si>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</si>
  <si>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</si>
  <si>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</si>
  <si>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</si>
  <si>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</si>
  <si>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</si>
  <si>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</si>
  <si>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</si>
  <si>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</si>
  <si>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</si>
  <si>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</si>
  <si>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</si>
  <si>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</si>
  <si>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</si>
  <si>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</si>
  <si>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</si>
  <si>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</si>
  <si>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</si>
  <si>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</si>
  <si>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</si>
  <si>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</si>
  <si>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</si>
  <si>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</si>
  <si>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</si>
  <si>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</si>
  <si>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</si>
  <si>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</si>
  <si>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</si>
  <si>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</si>
  <si>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</si>
  <si>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</si>
  <si>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</si>
  <si>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</si>
  <si>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</si>
  <si>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</si>
  <si>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</si>
  <si>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</si>
  <si>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</si>
  <si>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</si>
  <si>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</si>
  <si>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</si>
  <si>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</si>
  <si>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</si>
  <si>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</si>
  <si>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</si>
  <si>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</si>
  <si>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</si>
  <si>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</si>
  <si>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</si>
  <si>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</si>
  <si>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</si>
  <si>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</si>
  <si>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</si>
  <si>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</si>
  <si>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</si>
  <si>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</si>
  <si>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</si>
  <si>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</si>
  <si>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</si>
  <si>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</si>
  <si>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</si>
  <si>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</si>
  <si>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</si>
  <si>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</si>
  <si>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</si>
  <si>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</si>
  <si>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</si>
  <si>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</si>
  <si>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</si>
  <si>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</si>
  <si>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</si>
  <si>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</si>
  <si>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</si>
  <si>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</si>
  <si>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</si>
  <si>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</si>
  <si>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</si>
  <si>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</si>
  <si>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</si>
  <si>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</si>
  <si>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</si>
  <si>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</si>
  <si>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</si>
  <si>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</si>
  <si>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</si>
  <si>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</si>
  <si>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</si>
  <si>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</si>
  <si>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</si>
  <si>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</si>
  <si>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</si>
  <si>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</si>
  <si>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</si>
  <si>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</si>
  <si>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</si>
  <si>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</si>
  <si>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</si>
  <si>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</si>
  <si>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</si>
  <si>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</si>
  <si>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</si>
  <si>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</si>
  <si>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</si>
  <si>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</si>
  <si>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</si>
  <si>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</si>
  <si>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</si>
  <si>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</si>
  <si>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</si>
  <si>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</si>
  <si>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</si>
  <si>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</si>
  <si>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</si>
  <si>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</si>
  <si>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</si>
  <si>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</si>
  <si>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</si>
  <si>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</si>
  <si>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</si>
  <si>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</si>
  <si>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</si>
  <si>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</si>
  <si>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</si>
  <si>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</si>
  <si>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</si>
  <si>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</si>
  <si>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</si>
  <si>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</si>
  <si>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</si>
  <si>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</si>
  <si>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</si>
  <si>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</si>
  <si>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</si>
  <si>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</si>
  <si>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</si>
  <si>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</si>
  <si>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</si>
  <si>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</si>
  <si>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</si>
  <si>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</si>
  <si>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</si>
  <si>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</si>
  <si>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</si>
  <si>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</si>
  <si>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</si>
  <si>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</si>
  <si>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</si>
  <si>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</si>
  <si>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</si>
  <si>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</si>
  <si>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</si>
  <si>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</si>
  <si>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</si>
  <si>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</si>
  <si>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</si>
  <si>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</si>
  <si>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</si>
  <si>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</si>
  <si>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</si>
  <si>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</si>
  <si>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</si>
  <si>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</si>
  <si>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</si>
  <si>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</si>
  <si>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</si>
  <si>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</si>
  <si>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</si>
  <si>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</si>
  <si>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</si>
  <si>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</si>
  <si>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</si>
  <si>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</si>
  <si>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</si>
  <si>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</si>
  <si>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</si>
  <si>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</si>
  <si>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</si>
  <si>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</si>
  <si>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</si>
  <si>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</si>
  <si>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</si>
  <si>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</si>
  <si>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</si>
  <si>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</si>
  <si>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</si>
  <si>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</si>
  <si>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</si>
  <si>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</si>
  <si>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</si>
  <si>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</si>
  <si>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</si>
  <si>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</si>
  <si>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</si>
  <si>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</si>
  <si>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</si>
  <si>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</si>
  <si>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</si>
  <si>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</si>
  <si>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</si>
  <si>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</si>
  <si>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</si>
  <si>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</si>
  <si>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</si>
  <si>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</si>
  <si>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</si>
  <si>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</si>
  <si>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</si>
  <si>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</si>
  <si>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</si>
  <si>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</si>
  <si>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</si>
  <si>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</si>
  <si>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</si>
  <si>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</si>
  <si>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</si>
  <si>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</si>
  <si>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</si>
  <si>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</si>
  <si>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</si>
  <si>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</si>
  <si>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</si>
  <si>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</si>
  <si>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</si>
  <si>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</si>
  <si>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</si>
  <si>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</si>
  <si>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</si>
  <si>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</si>
  <si>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</si>
  <si>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</si>
  <si>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</si>
  <si>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</si>
  <si>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</si>
  <si>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</si>
  <si>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</si>
  <si>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</si>
  <si>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</si>
  <si>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</si>
  <si>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</si>
  <si>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</si>
  <si>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</si>
  <si>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</si>
  <si>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</si>
  <si>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</si>
  <si>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</si>
  <si>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</si>
  <si>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</si>
  <si>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</si>
  <si>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</si>
  <si>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</si>
  <si>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</si>
  <si>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</si>
  <si>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</si>
  <si>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</si>
  <si>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</si>
  <si>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</si>
  <si>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</si>
  <si>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</si>
  <si>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</si>
  <si>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</si>
  <si>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</si>
  <si>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</si>
  <si>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</si>
  <si>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</si>
  <si>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</si>
  <si>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</si>
  <si>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</si>
  <si>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</si>
  <si>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</si>
  <si>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</si>
  <si>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</si>
  <si>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</si>
  <si>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</si>
  <si>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</si>
  <si>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</si>
  <si>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</si>
  <si>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</si>
  <si>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</si>
  <si>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</si>
  <si>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</si>
  <si>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</si>
  <si>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</si>
  <si>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</si>
  <si>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</si>
  <si>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</si>
  <si>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</si>
  <si>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</si>
  <si>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</si>
  <si>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</si>
  <si>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</si>
  <si>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</si>
  <si>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</si>
  <si>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</si>
  <si>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</si>
  <si>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</si>
  <si>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</si>
  <si>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</si>
  <si>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</si>
  <si>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</si>
  <si>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</si>
  <si>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</si>
  <si>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</si>
  <si>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</si>
  <si>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</si>
  <si>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</si>
  <si>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</si>
  <si>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</si>
  <si>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</si>
  <si>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</si>
  <si>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</si>
  <si>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</si>
  <si>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</si>
  <si>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</si>
  <si>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</si>
  <si>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</si>
  <si>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</si>
  <si>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</si>
  <si>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</si>
  <si>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</si>
  <si>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</si>
  <si>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</si>
  <si>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</si>
  <si>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</si>
  <si>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</si>
  <si>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</si>
  <si>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</si>
  <si>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</si>
  <si>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</si>
  <si>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</si>
  <si>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</si>
  <si>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</si>
  <si>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</si>
  <si>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</si>
  <si>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</si>
  <si>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</si>
  <si>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</si>
  <si>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</si>
  <si>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</si>
  <si>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</si>
  <si>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</si>
  <si>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</si>
  <si>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</si>
  <si>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</si>
  <si>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</si>
  <si>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</si>
  <si>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</si>
  <si>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</si>
  <si>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</si>
  <si>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</si>
  <si>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</si>
  <si>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</si>
  <si>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</si>
  <si>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</si>
  <si>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</si>
  <si>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</si>
  <si>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</si>
  <si>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</si>
  <si>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</si>
  <si>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</si>
  <si>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</si>
  <si>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</si>
  <si>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</si>
  <si>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</si>
  <si>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</si>
  <si>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</si>
  <si>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</si>
  <si>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</si>
  <si>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</si>
  <si>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</si>
  <si>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</si>
  <si>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</si>
  <si>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</si>
  <si>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</si>
  <si>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</si>
  <si>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</si>
  <si>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</si>
  <si>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</si>
  <si>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</si>
  <si>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</si>
  <si>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</si>
  <si>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</si>
  <si>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</si>
  <si>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</si>
  <si>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</si>
  <si>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</si>
  <si>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</si>
  <si>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</si>
  <si>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</si>
  <si>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</si>
  <si>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</si>
  <si>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</si>
  <si>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</si>
  <si>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</si>
  <si>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</si>
  <si>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</si>
  <si>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</si>
  <si>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</si>
  <si>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</si>
  <si>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</si>
  <si>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</si>
  <si>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</si>
  <si>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</si>
  <si>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</si>
  <si>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</si>
  <si>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</si>
  <si>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</si>
  <si>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</si>
  <si>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</si>
  <si>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</si>
  <si>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</si>
  <si>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</si>
  <si>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</si>
  <si>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</si>
  <si>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</si>
  <si>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</si>
  <si>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</si>
  <si>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</si>
  <si>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</si>
  <si>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</si>
  <si>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</si>
  <si>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</si>
  <si>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</si>
  <si>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</si>
  <si>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</si>
  <si>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</si>
  <si>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</si>
  <si>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</si>
  <si>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</si>
  <si>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</si>
  <si>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</si>
  <si>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</si>
  <si>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</si>
  <si>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</si>
  <si>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</si>
  <si>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</si>
  <si>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</si>
  <si>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</si>
  <si>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</si>
  <si>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</si>
  <si>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</si>
  <si>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</si>
  <si>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</si>
  <si>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</si>
  <si>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</si>
  <si>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</si>
  <si>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</si>
  <si>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</si>
  <si>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</si>
  <si>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</si>
  <si>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</si>
  <si>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</si>
  <si>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</si>
  <si>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</si>
  <si>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</si>
  <si>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</si>
  <si>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</si>
  <si>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</si>
  <si>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</si>
  <si>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</si>
  <si>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</si>
  <si>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</si>
  <si>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</si>
  <si>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</si>
  <si>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</si>
  <si>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</si>
  <si>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</si>
  <si>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</si>
  <si>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</si>
  <si>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</si>
  <si>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</si>
  <si>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</si>
  <si>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</si>
  <si>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</si>
  <si>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</si>
  <si>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</si>
  <si>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</si>
  <si>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</si>
  <si>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</si>
  <si>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</si>
  <si>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</si>
  <si>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</si>
  <si>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</si>
  <si>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</si>
  <si>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</si>
  <si>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</si>
  <si>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</si>
  <si>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</si>
  <si>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</si>
  <si>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</si>
  <si>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</si>
  <si>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</si>
  <si>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</si>
  <si>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</si>
  <si>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</si>
  <si>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</si>
  <si>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</si>
  <si>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</si>
  <si>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</si>
  <si>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</si>
  <si>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</si>
  <si>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</si>
  <si>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</si>
  <si>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</si>
  <si>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</si>
  <si>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</si>
  <si>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</si>
  <si>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</si>
  <si>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</si>
  <si>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</si>
  <si>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</si>
  <si>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</si>
  <si>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</si>
  <si>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</si>
  <si>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</si>
  <si>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</si>
  <si>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</si>
  <si>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</si>
  <si>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</si>
  <si>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</si>
  <si>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</si>
  <si>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</si>
  <si>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</si>
  <si>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</si>
  <si>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</si>
  <si>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</si>
  <si>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</si>
  <si>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</si>
  <si>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</si>
  <si>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</si>
  <si>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</si>
  <si>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</si>
  <si>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</si>
  <si>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</si>
  <si>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</si>
  <si>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</si>
  <si>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</si>
  <si>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</si>
  <si>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</si>
  <si>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</si>
  <si>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</si>
  <si>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</si>
  <si>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</si>
  <si>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</si>
  <si>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</si>
  <si>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</si>
  <si>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</si>
  <si>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</si>
  <si>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</si>
  <si>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</si>
  <si>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</si>
  <si>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</si>
  <si>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</si>
  <si>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</si>
  <si>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</si>
  <si>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</si>
  <si>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</si>
  <si>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</si>
  <si>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</si>
  <si>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</si>
  <si>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</si>
  <si>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</si>
  <si>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</si>
  <si>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</si>
  <si>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</si>
  <si>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</si>
  <si>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</si>
  <si>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</si>
  <si>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</si>
  <si>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</si>
  <si>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</si>
  <si>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</si>
  <si>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</si>
  <si>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</si>
  <si>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</si>
  <si>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</si>
  <si>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</si>
  <si>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</si>
  <si>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</si>
  <si>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</si>
  <si>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</si>
  <si>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</si>
  <si>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</si>
  <si>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</si>
  <si>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</si>
  <si>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</si>
  <si>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</si>
  <si>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</si>
  <si>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</si>
  <si>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</si>
  <si>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</si>
  <si>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</si>
  <si>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</si>
  <si>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</si>
  <si>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</si>
  <si>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</si>
  <si>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</si>
  <si>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</si>
  <si>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</si>
  <si>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</si>
  <si>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</si>
  <si>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</si>
  <si>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</si>
  <si>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</si>
  <si>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</si>
  <si>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</si>
  <si>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</si>
  <si>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</si>
  <si>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</si>
  <si>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</si>
  <si>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</si>
  <si>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</si>
  <si>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</si>
  <si>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</si>
  <si>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</si>
  <si>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</si>
  <si>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</si>
  <si>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</si>
  <si>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</si>
  <si>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</si>
  <si>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</si>
  <si>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</si>
  <si>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</si>
  <si>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</si>
  <si>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</si>
  <si>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</si>
  <si>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</si>
  <si>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</si>
  <si>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</si>
  <si>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</si>
  <si>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</si>
  <si>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</si>
  <si>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</si>
  <si>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</si>
  <si>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</si>
  <si>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</si>
  <si>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</si>
  <si>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</si>
  <si>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</si>
  <si>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</si>
  <si>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</si>
  <si>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</si>
  <si>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</si>
  <si>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</si>
  <si>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</si>
  <si>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</si>
  <si>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</si>
  <si>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</si>
  <si>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</si>
  <si>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</si>
  <si>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</si>
  <si>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</si>
  <si>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</si>
  <si>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</si>
  <si>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</si>
  <si>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</si>
  <si>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</si>
  <si>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</si>
  <si>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</si>
  <si>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</si>
  <si>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</si>
  <si>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</si>
  <si>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</si>
  <si>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</si>
  <si>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</si>
  <si>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</si>
  <si>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</si>
  <si>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</si>
  <si>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</si>
  <si>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</si>
  <si>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</si>
  <si>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</si>
  <si>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</si>
  <si>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</si>
  <si>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</si>
  <si>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</si>
  <si>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</si>
  <si>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</si>
  <si>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</si>
  <si>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</si>
  <si>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</si>
  <si>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</si>
  <si>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</si>
  <si>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</si>
  <si>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</si>
  <si>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</si>
  <si>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</si>
  <si>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</si>
  <si>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</si>
  <si>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</si>
  <si>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</si>
  <si>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</si>
  <si>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</si>
  <si>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</si>
  <si>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</si>
  <si>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</si>
  <si>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</si>
  <si>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</si>
  <si>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</si>
  <si>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</si>
  <si>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</si>
  <si>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</si>
  <si>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</si>
  <si>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</si>
  <si>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</si>
  <si>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</si>
  <si>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</si>
  <si>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</si>
  <si>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</si>
  <si>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</si>
  <si>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</si>
  <si>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</si>
  <si>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</si>
  <si>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</si>
  <si>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</si>
  <si>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</si>
  <si>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</si>
  <si>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</si>
  <si>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</si>
  <si>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</si>
  <si>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</si>
  <si>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</si>
  <si>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</si>
  <si>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</si>
  <si>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</si>
  <si>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</si>
  <si>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</si>
  <si>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</si>
  <si>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</si>
  <si>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</si>
  <si>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</si>
  <si>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</si>
  <si>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</si>
  <si>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</si>
  <si>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</si>
  <si>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</si>
  <si>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</si>
  <si>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</si>
  <si>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</si>
  <si>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</si>
  <si>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</si>
  <si>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</si>
  <si>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</si>
  <si>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</si>
  <si>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</si>
  <si>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</si>
  <si>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</si>
  <si>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</si>
  <si>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</si>
  <si>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</si>
  <si>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</si>
  <si>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</si>
  <si>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</si>
  <si>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</si>
  <si>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</si>
  <si>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</si>
  <si>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</si>
  <si>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</si>
  <si>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</si>
  <si>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</si>
  <si>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</si>
  <si>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</si>
  <si>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</si>
  <si>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</si>
  <si>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</si>
  <si>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</si>
  <si>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</si>
  <si>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</si>
  <si>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</si>
  <si>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</si>
  <si>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</si>
  <si>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</si>
  <si>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</si>
  <si>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</si>
  <si>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</si>
  <si>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</si>
  <si>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</si>
  <si>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</si>
  <si>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</si>
  <si>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</si>
  <si>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</si>
  <si>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</si>
  <si>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</si>
  <si>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</si>
  <si>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</si>
  <si>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</si>
  <si>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</si>
  <si>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</si>
  <si>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</si>
  <si>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</si>
  <si>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</si>
  <si>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</si>
  <si>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</si>
  <si>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</si>
  <si>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</si>
  <si>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</si>
  <si>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</si>
  <si>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</si>
  <si>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</si>
  <si>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</si>
  <si>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</si>
  <si>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</si>
  <si>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</si>
  <si>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</si>
  <si>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</si>
  <si>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</si>
  <si>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</si>
  <si>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</si>
  <si>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</si>
  <si>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</si>
  <si>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</si>
  <si>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</si>
  <si>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</si>
  <si>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</si>
  <si>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</si>
  <si>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</si>
  <si>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</si>
  <si>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</si>
  <si>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</si>
  <si>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</si>
  <si>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</si>
  <si>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</si>
  <si>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</si>
  <si>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</si>
  <si>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</si>
  <si>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</si>
  <si>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</si>
  <si>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</si>
  <si>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</si>
  <si>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</si>
  <si>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</si>
  <si>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</si>
  <si>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</si>
  <si>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</si>
  <si>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</si>
  <si>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</si>
  <si>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</si>
  <si>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</si>
  <si>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</si>
  <si>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</si>
  <si>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</si>
  <si>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</si>
  <si>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</si>
  <si>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</si>
  <si>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</si>
  <si>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</si>
  <si>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</si>
  <si>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</si>
  <si>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</si>
  <si>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</si>
  <si>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</si>
  <si>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</si>
  <si>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</si>
  <si>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</si>
  <si>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</si>
  <si>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</si>
  <si>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</si>
  <si>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</si>
  <si>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</si>
  <si>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</si>
  <si>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</si>
  <si>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</si>
  <si>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</si>
  <si>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</si>
  <si>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</si>
  <si>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</si>
  <si>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</si>
  <si>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</si>
  <si>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</si>
  <si>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</si>
  <si>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</si>
  <si>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</si>
  <si>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</si>
  <si>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</si>
  <si>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</si>
  <si>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</si>
  <si>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</si>
  <si>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</si>
  <si>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</si>
  <si>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</si>
  <si>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</si>
  <si>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</si>
  <si>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</si>
  <si>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</si>
  <si>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</si>
  <si>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</si>
  <si>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</si>
  <si>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</si>
  <si>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</si>
  <si>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</si>
  <si>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</si>
  <si>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</si>
  <si>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</si>
  <si>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</si>
  <si>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</si>
  <si>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</si>
  <si>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</si>
  <si>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</si>
  <si>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</si>
  <si>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</si>
  <si>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</si>
  <si>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</si>
  <si>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</si>
  <si>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</si>
  <si>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</si>
  <si>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</si>
  <si>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</si>
  <si>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</si>
  <si>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</si>
  <si>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</si>
  <si>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</si>
  <si>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</si>
  <si>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</si>
  <si>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</si>
  <si>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</si>
  <si>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</si>
  <si>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</si>
  <si>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</si>
  <si>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</si>
  <si>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</si>
  <si>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</si>
  <si>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</si>
  <si>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</si>
  <si>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</si>
  <si>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</si>
  <si>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</si>
  <si>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</si>
  <si>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</si>
  <si>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</si>
  <si>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</si>
  <si>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</si>
  <si>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</si>
  <si>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</si>
  <si>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</si>
  <si>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</si>
  <si>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</si>
  <si>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</si>
  <si>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</si>
  <si>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</si>
  <si>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</si>
  <si>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</si>
  <si>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</si>
  <si>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</si>
  <si>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</si>
  <si>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</si>
  <si>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</si>
  <si>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</si>
  <si>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</si>
  <si>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</si>
  <si>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</si>
  <si>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</si>
  <si>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</si>
  <si>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</si>
  <si>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</si>
  <si>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</si>
  <si>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</si>
  <si>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</si>
  <si>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</si>
  <si>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</si>
  <si>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</si>
  <si>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</si>
  <si>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</si>
  <si>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</si>
  <si>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</si>
  <si>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</si>
  <si>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</si>
  <si>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</si>
  <si>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</si>
  <si>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</si>
  <si>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</si>
  <si>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</si>
  <si>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</si>
  <si>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</si>
  <si>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</si>
  <si>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</si>
  <si>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</si>
  <si>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</si>
  <si>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</si>
  <si>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</si>
  <si>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</si>
  <si>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</si>
  <si>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</si>
  <si>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</si>
  <si>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</si>
  <si>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</si>
  <si>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</si>
  <si>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</si>
  <si>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</si>
  <si>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</si>
  <si>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</si>
  <si>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</si>
  <si>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</si>
  <si>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</si>
  <si>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</si>
  <si>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</si>
  <si>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</si>
  <si>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</si>
  <si>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</si>
  <si>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</si>
  <si>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</si>
  <si>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</si>
  <si>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</si>
  <si>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</si>
  <si>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</si>
  <si>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</si>
  <si>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</si>
  <si>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</si>
  <si>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</si>
  <si>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</si>
  <si>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</si>
  <si>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</si>
  <si>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</si>
  <si>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</si>
  <si>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</si>
  <si>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</si>
  <si>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</si>
  <si>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</si>
  <si>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</si>
  <si>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</si>
  <si>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</si>
  <si>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</si>
  <si>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</si>
  <si>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</si>
  <si>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</si>
  <si>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</si>
  <si>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</si>
  <si>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</si>
  <si>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</si>
  <si>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</si>
  <si>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</si>
  <si>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</si>
  <si>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</si>
  <si>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</si>
  <si>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</si>
  <si>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</si>
  <si>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</si>
  <si>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</si>
  <si>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</si>
  <si>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</si>
  <si>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</si>
  <si>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</si>
  <si>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</si>
  <si>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</si>
  <si>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</si>
  <si>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</si>
  <si>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</si>
  <si>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</si>
  <si>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</si>
  <si>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</si>
  <si>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</si>
  <si>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</si>
  <si>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</si>
  <si>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</si>
  <si>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</si>
  <si>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</si>
  <si>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</si>
  <si>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</si>
  <si>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</si>
  <si>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</si>
  <si>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</si>
  <si>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</si>
  <si>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</si>
  <si>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</si>
  <si>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</si>
  <si>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</si>
  <si>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</si>
  <si>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</si>
  <si>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</si>
  <si>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</si>
  <si>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</si>
  <si>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</si>
  <si>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</si>
  <si>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</si>
  <si>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</si>
  <si>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</si>
  <si>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</si>
  <si>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</si>
  <si>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</si>
  <si>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</si>
  <si>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</si>
  <si>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</si>
  <si>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</si>
  <si>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</si>
  <si>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</si>
  <si>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</si>
  <si>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</si>
  <si>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</si>
  <si>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</si>
  <si>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</si>
  <si>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</si>
  <si>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</si>
  <si>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</si>
  <si>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</si>
  <si>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</si>
  <si>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</si>
  <si>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</si>
  <si>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</si>
  <si>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</si>
  <si>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</si>
  <si>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</si>
  <si>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</si>
  <si>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</si>
  <si>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</si>
  <si>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</si>
  <si>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</si>
  <si>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</si>
  <si>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</si>
  <si>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</si>
  <si>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</si>
  <si>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</si>
  <si>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</si>
  <si>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</si>
  <si>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</si>
  <si>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</si>
  <si>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</si>
  <si>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</si>
  <si>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</si>
  <si>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</si>
  <si>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</si>
  <si>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</si>
  <si>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</si>
  <si>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</si>
  <si>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</si>
  <si>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</si>
  <si>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</si>
  <si>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</si>
  <si>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</si>
  <si>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</si>
  <si>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</si>
  <si>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</si>
  <si>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</si>
  <si>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</si>
  <si>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</si>
  <si>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</si>
  <si>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</si>
  <si>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</si>
  <si>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</si>
  <si>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</si>
  <si>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</si>
  <si>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</si>
  <si>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</si>
  <si>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</si>
  <si>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</si>
  <si>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</si>
  <si>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</si>
  <si>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</si>
  <si>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</si>
  <si>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</si>
  <si>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</si>
  <si>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</si>
  <si>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</si>
  <si>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</si>
  <si>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</si>
  <si>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</si>
  <si>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</si>
  <si>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</si>
  <si>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</si>
  <si>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</si>
  <si>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</si>
  <si>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</si>
  <si>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</si>
  <si>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</si>
  <si>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</si>
  <si>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</si>
  <si>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</si>
  <si>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</si>
  <si>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</si>
  <si>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</si>
  <si>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</si>
  <si>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</si>
  <si>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</si>
  <si>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</si>
  <si>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</si>
  <si>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</si>
  <si>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</si>
  <si>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</si>
  <si>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</si>
  <si>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</si>
  <si>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</si>
  <si>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</si>
  <si>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</si>
  <si>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</si>
  <si>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</si>
  <si>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</si>
  <si>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</si>
  <si>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</si>
  <si>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</si>
  <si>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</si>
  <si>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</si>
  <si>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</si>
  <si>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</si>
  <si>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</si>
  <si>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</si>
  <si>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</si>
  <si>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</si>
  <si>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</si>
  <si>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</si>
  <si>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</si>
  <si>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</si>
  <si>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</si>
  <si>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</si>
  <si>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</si>
  <si>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</si>
  <si>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</si>
  <si>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</si>
  <si>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</si>
  <si>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</si>
  <si>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</si>
  <si>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</si>
  <si>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</si>
  <si>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</si>
  <si>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</si>
  <si>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</si>
  <si>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</si>
  <si>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</si>
  <si>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</si>
  <si>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</si>
  <si>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</si>
  <si>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</si>
  <si>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</si>
  <si>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</si>
  <si>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</si>
  <si>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</si>
  <si>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</si>
  <si>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</si>
  <si>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</si>
  <si>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</si>
  <si>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</si>
  <si>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</si>
  <si>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</si>
  <si>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</si>
  <si>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</si>
  <si>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</si>
  <si>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</si>
  <si>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</si>
  <si>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</si>
  <si>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</si>
  <si>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</si>
  <si>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</si>
  <si>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</si>
  <si>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</si>
  <si>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</si>
  <si>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</si>
  <si>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</si>
  <si>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</si>
  <si>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</si>
  <si>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</si>
  <si>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</si>
  <si>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</si>
  <si>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</si>
  <si>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</si>
  <si>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</si>
  <si>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</si>
  <si>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</si>
  <si>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</si>
  <si>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</si>
  <si>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</si>
  <si>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</si>
  <si>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</si>
  <si>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</si>
  <si>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</si>
  <si>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</si>
  <si>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</si>
  <si>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</si>
  <si>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</si>
  <si>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</si>
  <si>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</si>
  <si>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</si>
  <si>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</si>
  <si>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</si>
  <si>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</si>
  <si>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</si>
  <si>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</si>
  <si>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</si>
  <si>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</si>
  <si>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</si>
  <si>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</si>
  <si>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</si>
  <si>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</si>
  <si>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</si>
  <si>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</si>
  <si>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</si>
  <si>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</si>
  <si>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</si>
  <si>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</si>
  <si>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</si>
  <si>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</si>
  <si>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</si>
  <si>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</si>
  <si>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</si>
  <si>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</si>
  <si>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</si>
  <si>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</si>
  <si>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</si>
  <si>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</si>
  <si>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</si>
  <si>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</si>
  <si>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</si>
  <si>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</si>
  <si>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</si>
  <si>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</si>
  <si>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</si>
  <si>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</si>
  <si>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</si>
  <si>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</si>
  <si>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</si>
  <si>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</si>
  <si>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</si>
  <si>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</si>
  <si>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</si>
  <si>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</si>
  <si>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</si>
  <si>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</si>
  <si>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</si>
  <si>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</si>
  <si>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</si>
  <si>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</si>
  <si>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</si>
  <si>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</si>
  <si>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</si>
  <si>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</si>
  <si>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</si>
  <si>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</si>
  <si>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</si>
  <si>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</si>
  <si>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</si>
  <si>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</si>
  <si>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</si>
  <si>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</si>
  <si>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</si>
  <si>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</si>
  <si>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</si>
  <si>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</si>
  <si>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</si>
  <si>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</si>
  <si>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</si>
  <si>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</si>
  <si>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</si>
  <si>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</si>
  <si>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</si>
  <si>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</si>
  <si>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</si>
  <si>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</si>
  <si>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</si>
  <si>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</si>
  <si>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</si>
  <si>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</si>
  <si>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</si>
  <si>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</si>
  <si>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</si>
  <si>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</si>
  <si>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</si>
  <si>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</si>
  <si>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</si>
  <si>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</si>
  <si>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</si>
  <si>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</si>
  <si>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</si>
  <si>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</si>
  <si>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</si>
  <si>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</si>
  <si>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</si>
  <si>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</si>
  <si>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</si>
  <si>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</si>
  <si>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</si>
  <si>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</si>
  <si>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</si>
  <si>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</si>
  <si>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</si>
  <si>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</si>
  <si>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</si>
  <si>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</si>
  <si>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</si>
  <si>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</si>
  <si>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</si>
  <si>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</si>
  <si>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</si>
  <si>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</si>
  <si>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</si>
  <si>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</si>
  <si>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</si>
  <si>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</si>
  <si>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</si>
  <si>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</si>
  <si>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</si>
  <si>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</si>
  <si>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</si>
  <si>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</si>
  <si>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</si>
  <si>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</si>
  <si>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</si>
  <si>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</si>
  <si>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</si>
  <si>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</si>
  <si>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</si>
  <si>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</si>
  <si>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</si>
  <si>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</si>
  <si>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</si>
  <si>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</si>
  <si>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</si>
  <si>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</si>
  <si>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</si>
  <si>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</si>
  <si>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</si>
  <si>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</si>
  <si>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</si>
  <si>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</si>
  <si>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</si>
  <si>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</si>
  <si>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</si>
  <si>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</si>
  <si>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</si>
  <si>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</si>
  <si>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</si>
  <si>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</si>
  <si>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</si>
  <si>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</si>
  <si>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</si>
  <si>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</si>
  <si>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</si>
  <si>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</si>
  <si>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</si>
  <si>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</si>
  <si>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</si>
  <si>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</si>
  <si>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</si>
  <si>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</si>
  <si>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</si>
  <si>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</si>
  <si>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</si>
  <si>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</si>
  <si>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</si>
  <si>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</si>
  <si>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</si>
  <si>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</si>
  <si>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</si>
  <si>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</si>
  <si>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</si>
  <si>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</si>
  <si>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</si>
  <si>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</si>
  <si>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</si>
  <si>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</si>
  <si>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</si>
  <si>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</si>
  <si>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</si>
  <si>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</si>
  <si>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</si>
  <si>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</si>
  <si>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</si>
  <si>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</si>
  <si>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</si>
  <si>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</si>
  <si>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</si>
  <si>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</si>
  <si>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</si>
  <si>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</si>
  <si>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</si>
  <si>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</si>
  <si>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</si>
  <si>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</si>
  <si>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</si>
  <si>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</si>
  <si>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</si>
  <si>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</si>
  <si>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</si>
  <si>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</si>
  <si>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</si>
  <si>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</si>
  <si>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</si>
  <si>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</si>
  <si>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</si>
  <si>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</si>
  <si>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</si>
  <si>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</si>
  <si>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</si>
  <si>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</si>
  <si>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</si>
  <si>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</si>
  <si>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</si>
  <si>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</si>
  <si>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</si>
  <si>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</si>
  <si>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</si>
  <si>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</si>
  <si>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</si>
  <si>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</si>
  <si>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</si>
  <si>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</si>
  <si>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</si>
  <si>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</si>
  <si>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</si>
  <si>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</si>
  <si>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</si>
  <si>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</si>
  <si>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</si>
  <si>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</si>
  <si>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</si>
  <si>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</si>
  <si>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</si>
  <si>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</si>
  <si>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</si>
  <si>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</si>
  <si>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</si>
  <si>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</si>
  <si>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</si>
  <si>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</si>
  <si>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</si>
  <si>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</si>
  <si>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</si>
  <si>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</si>
  <si>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</si>
  <si>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</si>
  <si>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</si>
  <si>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</si>
  <si>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</si>
  <si>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</si>
  <si>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</si>
  <si>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</si>
  <si>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</si>
  <si>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</si>
  <si>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</si>
  <si>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</si>
  <si>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</si>
  <si>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</si>
  <si>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</si>
  <si>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</si>
  <si>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</si>
  <si>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</si>
  <si>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</si>
  <si>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</si>
  <si>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</si>
  <si>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</si>
  <si>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</si>
  <si>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</si>
  <si>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</si>
  <si>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</si>
  <si>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</si>
  <si>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</si>
  <si>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</si>
  <si>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</si>
  <si>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</si>
  <si>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</si>
  <si>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</si>
  <si>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</si>
  <si>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</si>
  <si>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</si>
  <si>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</si>
  <si>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</si>
  <si>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</si>
  <si>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</si>
  <si>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</si>
  <si>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</si>
  <si>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</si>
  <si>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</si>
  <si>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</si>
  <si>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</si>
  <si>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</si>
  <si>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</si>
  <si>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</si>
  <si>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</si>
  <si>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</si>
  <si>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</si>
  <si>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</si>
  <si>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</si>
  <si>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</si>
  <si>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</si>
  <si>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</si>
  <si>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</si>
  <si>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</si>
  <si>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</si>
  <si>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</si>
  <si>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</si>
  <si>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</si>
  <si>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</si>
  <si>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</si>
  <si>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</si>
  <si>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</si>
  <si>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</si>
  <si>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</si>
  <si>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</si>
  <si>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</si>
  <si>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</si>
  <si>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</si>
  <si>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</si>
  <si>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</si>
  <si>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</si>
  <si>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</si>
  <si>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</si>
  <si>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</si>
  <si>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</si>
  <si>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</si>
  <si>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</si>
  <si>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</si>
  <si>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</si>
  <si>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</si>
  <si>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</si>
  <si>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</si>
  <si>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</si>
  <si>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</si>
  <si>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</si>
  <si>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</si>
  <si>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</si>
  <si>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</si>
  <si>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</si>
  <si>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</si>
  <si>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</si>
  <si>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</si>
  <si>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</si>
  <si>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</si>
  <si>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</si>
  <si>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</si>
  <si>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</si>
  <si>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</si>
  <si>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</si>
  <si>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</si>
  <si>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</si>
  <si>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</si>
  <si>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</si>
  <si>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</si>
  <si>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</si>
  <si>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</si>
  <si>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</si>
  <si>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</si>
  <si>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</si>
  <si>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</si>
  <si>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</si>
  <si>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</si>
  <si>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</si>
  <si>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</si>
  <si>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</si>
  <si>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</si>
  <si>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</si>
  <si>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</si>
  <si>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</si>
  <si>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</si>
  <si>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</si>
  <si>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</si>
  <si>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</si>
  <si>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</si>
  <si>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</si>
  <si>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</si>
  <si>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</si>
  <si>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</si>
  <si>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</si>
  <si>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</si>
  <si>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</si>
  <si>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</si>
  <si>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</si>
  <si>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</si>
  <si>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</si>
  <si>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</si>
  <si>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</si>
  <si>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</si>
  <si>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</si>
  <si>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</si>
  <si>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</si>
  <si>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</si>
  <si>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</si>
  <si>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</si>
  <si>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</si>
  <si>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</si>
  <si>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</si>
  <si>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</si>
  <si>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</si>
  <si>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</si>
  <si>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</si>
  <si>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</si>
  <si>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</si>
  <si>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</si>
  <si>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</si>
  <si>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</si>
  <si>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</si>
  <si>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</si>
  <si>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</si>
  <si>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</si>
  <si>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</si>
  <si>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</si>
  <si>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</si>
  <si>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</si>
  <si>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</si>
  <si>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</si>
  <si>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</si>
  <si>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</si>
  <si>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</si>
  <si>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</si>
  <si>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</si>
  <si>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</si>
  <si>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</si>
  <si>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</si>
  <si>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</si>
  <si>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</si>
  <si>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</si>
  <si>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</si>
  <si>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</si>
  <si>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</si>
  <si>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</si>
  <si>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</si>
  <si>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</si>
  <si>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</si>
  <si>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</si>
  <si>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</si>
  <si>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</si>
  <si>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</si>
  <si>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</si>
  <si>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</si>
  <si>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</si>
  <si>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</si>
  <si>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</si>
  <si>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</si>
  <si>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</si>
  <si>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</si>
  <si>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</si>
  <si>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</si>
  <si>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</si>
  <si>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</si>
  <si>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</si>
  <si>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</si>
  <si>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</si>
  <si>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</si>
  <si>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</si>
  <si>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</si>
  <si>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</si>
  <si>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</si>
  <si>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</si>
  <si>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</si>
  <si>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</si>
  <si>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</si>
  <si>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</si>
  <si>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</si>
  <si>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</si>
  <si>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</si>
  <si>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</si>
  <si>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</si>
  <si>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</si>
  <si>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</si>
  <si>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</si>
  <si>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</si>
  <si>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</si>
  <si>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</si>
  <si>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</si>
  <si>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</si>
  <si>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</si>
  <si>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</si>
  <si>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</si>
  <si>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</si>
  <si>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</si>
  <si>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</si>
  <si>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</si>
  <si>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</si>
  <si>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</si>
  <si>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</si>
  <si>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</si>
  <si>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</si>
  <si>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</si>
  <si>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</si>
  <si>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</si>
  <si>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</si>
  <si>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</si>
  <si>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</si>
  <si>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</si>
  <si>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</si>
  <si>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</si>
  <si>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</si>
  <si>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</si>
  <si>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</si>
  <si>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</si>
  <si>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</si>
  <si>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</si>
  <si>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</si>
  <si>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</si>
  <si>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</si>
  <si>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</si>
  <si>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</si>
  <si>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</si>
  <si>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</si>
  <si>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</si>
  <si>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</si>
  <si>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</si>
  <si>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</si>
  <si>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</si>
  <si>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</si>
  <si>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</si>
  <si>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</si>
  <si>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</si>
  <si>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</si>
  <si>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</si>
  <si>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</si>
  <si>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</si>
  <si>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</si>
  <si>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</si>
  <si>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</si>
  <si>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</si>
  <si>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</si>
  <si>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</si>
  <si>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</si>
  <si>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</si>
  <si>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</si>
  <si>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</si>
  <si>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</si>
  <si>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</si>
  <si>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</si>
  <si>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</si>
  <si>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</si>
  <si>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</si>
  <si>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</si>
  <si>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</si>
  <si>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</si>
  <si>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</si>
  <si>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</si>
  <si>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</si>
  <si>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</si>
  <si>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</si>
  <si>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</si>
  <si>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</si>
  <si>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</si>
  <si>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</si>
  <si>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</si>
  <si>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</si>
  <si>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</si>
  <si>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</si>
  <si>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</si>
  <si>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</si>
  <si>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</si>
  <si>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</si>
  <si>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</si>
  <si>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</si>
  <si>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</si>
  <si>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</si>
  <si>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</si>
  <si>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</si>
  <si>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</si>
  <si>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</si>
  <si>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</si>
  <si>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</si>
  <si>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</si>
  <si>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</si>
  <si>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</si>
  <si>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</si>
  <si>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</si>
  <si>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</si>
  <si>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</si>
  <si>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</si>
  <si>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</si>
  <si>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</si>
  <si>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</si>
  <si>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</si>
  <si>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</si>
  <si>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</si>
  <si>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</si>
  <si>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</si>
  <si>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</si>
  <si>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</si>
  <si>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</si>
  <si>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</si>
  <si>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</si>
  <si>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</si>
  <si>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</si>
  <si>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</si>
  <si>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</si>
  <si>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</si>
  <si>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</si>
  <si>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</si>
  <si>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</si>
  <si>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</si>
  <si>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</si>
  <si>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</si>
  <si>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</si>
  <si>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</si>
  <si>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</si>
  <si>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</si>
  <si>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</si>
  <si>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</si>
  <si>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</si>
  <si>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</si>
  <si>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</si>
  <si>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</si>
  <si>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</si>
  <si>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</si>
  <si>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</si>
  <si>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</si>
  <si>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</si>
  <si>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</si>
  <si>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</si>
  <si>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</si>
  <si>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</si>
  <si>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</si>
  <si>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</si>
  <si>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</si>
  <si>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</si>
  <si>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</si>
  <si>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</si>
  <si>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</si>
  <si>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</si>
  <si>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</si>
  <si>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</si>
  <si>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</si>
  <si>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</si>
  <si>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</si>
  <si>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</si>
  <si>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</si>
  <si>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</si>
  <si>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</si>
  <si>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</si>
  <si>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</si>
  <si>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</si>
  <si>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</si>
  <si>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</si>
  <si>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</si>
  <si>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</si>
  <si>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</si>
  <si>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</si>
  <si>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</si>
  <si>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</si>
  <si>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</si>
  <si>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</si>
  <si>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</si>
  <si>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</si>
  <si>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</si>
  <si>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</si>
  <si>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</si>
  <si>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</si>
  <si>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</si>
  <si>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</si>
  <si>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</si>
  <si>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</si>
  <si>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</si>
  <si>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</si>
  <si>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</si>
  <si>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</si>
  <si>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</si>
  <si>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</si>
  <si>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</si>
  <si>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</si>
  <si>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</si>
  <si>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</si>
  <si>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</si>
  <si>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</si>
  <si>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</si>
  <si>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</si>
  <si>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</si>
  <si>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</si>
  <si>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</si>
  <si>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</si>
  <si>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</si>
  <si>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</si>
  <si>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</si>
  <si>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</si>
  <si>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</si>
  <si>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</si>
  <si>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</si>
  <si>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</si>
  <si>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</si>
  <si>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</si>
  <si>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</si>
  <si>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</si>
  <si>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</si>
  <si>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</si>
  <si>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</si>
  <si>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</si>
  <si>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</si>
  <si>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</si>
  <si>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</si>
  <si>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</si>
  <si>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</si>
  <si>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</si>
  <si>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</si>
  <si>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</si>
  <si>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</si>
  <si>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</si>
  <si>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</si>
  <si>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</si>
  <si>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</si>
  <si>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</si>
  <si>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</si>
  <si>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</si>
  <si>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</si>
  <si>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</si>
  <si>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</si>
  <si>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</si>
  <si>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</si>
  <si>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</si>
  <si>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</si>
  <si>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</si>
  <si>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</si>
  <si>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</si>
  <si>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</si>
  <si>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</si>
  <si>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</si>
  <si>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</si>
  <si>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</si>
  <si>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</si>
  <si>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</si>
  <si>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</si>
  <si>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</si>
  <si>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</si>
  <si>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</si>
  <si>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</si>
  <si>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</si>
  <si>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</si>
  <si>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</si>
  <si>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</si>
  <si>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</si>
  <si>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</si>
  <si>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</si>
  <si>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</si>
  <si>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</si>
  <si>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</si>
  <si>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</si>
  <si>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</si>
  <si>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</si>
  <si>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</si>
  <si>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</si>
  <si>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</si>
  <si>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</si>
  <si>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</si>
  <si>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</si>
  <si>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</si>
  <si>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</si>
  <si>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</si>
  <si>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</si>
  <si>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</si>
  <si>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</si>
  <si>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</si>
  <si>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</si>
  <si>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</si>
  <si>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</si>
  <si>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</si>
  <si>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</si>
  <si>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</si>
  <si>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</si>
  <si>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</si>
  <si>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</si>
  <si>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</si>
  <si>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</si>
  <si>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</si>
  <si>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</si>
  <si>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</si>
  <si>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</si>
  <si>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</si>
  <si>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</si>
  <si>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</si>
  <si>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</si>
  <si>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</si>
  <si>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</si>
  <si>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</si>
  <si>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</si>
  <si>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</si>
  <si>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</si>
  <si>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</si>
  <si>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</si>
  <si>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</si>
  <si>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</si>
  <si>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</si>
  <si>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</si>
  <si>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</si>
  <si>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</si>
  <si>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</si>
  <si>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</si>
  <si>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</si>
  <si>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</si>
  <si>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</si>
  <si>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</si>
  <si>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</si>
  <si>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</si>
  <si>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</si>
  <si>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</si>
  <si>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</si>
  <si>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</si>
  <si>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</si>
  <si>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</si>
  <si>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</si>
  <si>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</si>
  <si>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</si>
  <si>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</si>
  <si>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</si>
  <si>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</si>
  <si>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</si>
  <si>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</si>
  <si>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</si>
  <si>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</si>
  <si>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</si>
  <si>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</si>
  <si>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</si>
  <si>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</si>
  <si>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</si>
  <si>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</si>
  <si>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</si>
  <si>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</si>
  <si>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</si>
  <si>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</si>
  <si>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</si>
  <si>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</si>
  <si>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</si>
  <si>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</si>
  <si>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</si>
  <si>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</si>
  <si>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</si>
  <si>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</si>
  <si>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</si>
  <si>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</si>
  <si>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</si>
  <si>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</si>
  <si>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</si>
  <si>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</si>
  <si>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</si>
  <si>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</si>
  <si>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</si>
  <si>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</si>
  <si>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</si>
  <si>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</si>
  <si>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</si>
  <si>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</si>
  <si>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</si>
  <si>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</si>
  <si>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</si>
  <si>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</si>
  <si>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</si>
  <si>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</si>
  <si>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</si>
  <si>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</si>
  <si>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</si>
  <si>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</si>
  <si>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</si>
  <si>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</si>
  <si>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</si>
  <si>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</si>
  <si>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</si>
  <si>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</si>
  <si>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</si>
  <si>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</si>
  <si>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</si>
  <si>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</si>
  <si>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</si>
  <si>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</si>
  <si>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</si>
  <si>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</si>
  <si>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</si>
  <si>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</si>
  <si>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</si>
  <si>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</si>
  <si>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</si>
  <si>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</si>
  <si>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</si>
  <si>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</si>
  <si>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</si>
  <si>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</si>
  <si>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</si>
  <si>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</si>
  <si>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</si>
  <si>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</si>
  <si>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</si>
  <si>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</si>
  <si>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</si>
  <si>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</si>
  <si>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</si>
  <si>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</si>
  <si>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</si>
  <si>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</si>
  <si>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</si>
  <si>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</si>
  <si>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</si>
  <si>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</si>
  <si>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</si>
  <si>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</si>
  <si>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</si>
  <si>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</si>
  <si>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</si>
  <si>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</si>
  <si>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</si>
  <si>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</si>
  <si>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</si>
  <si>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</si>
  <si>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</si>
  <si>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</si>
  <si>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</si>
  <si>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</si>
  <si>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</si>
  <si>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</si>
  <si>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</si>
  <si>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</si>
  <si>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</si>
  <si>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</si>
  <si>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</si>
  <si>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</si>
  <si>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</si>
  <si>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</si>
  <si>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</si>
  <si>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</si>
  <si>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</si>
  <si>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</si>
  <si>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</si>
  <si>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</si>
  <si>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</si>
  <si>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</si>
  <si>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</si>
  <si>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</si>
  <si>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</si>
  <si>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</si>
  <si>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</si>
  <si>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</si>
  <si>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</si>
  <si>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</si>
  <si>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</si>
  <si>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</si>
  <si>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</si>
  <si>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</si>
  <si>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</si>
  <si>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</si>
  <si>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</si>
  <si>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</si>
  <si>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</si>
  <si>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</si>
  <si>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</si>
  <si>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</si>
  <si>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</si>
  <si>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</si>
  <si>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</si>
  <si>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</si>
  <si>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</si>
  <si>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</si>
  <si>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</si>
  <si>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</si>
  <si>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</si>
  <si>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</si>
  <si>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</si>
  <si>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</si>
  <si>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</si>
  <si>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</si>
  <si>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</si>
  <si>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</si>
  <si>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</si>
  <si>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</si>
  <si>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</si>
  <si>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</si>
  <si>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</si>
  <si>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</si>
  <si>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</si>
  <si>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</si>
  <si>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</si>
  <si>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</si>
  <si>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</si>
  <si>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</si>
  <si>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</si>
  <si>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</si>
  <si>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</si>
  <si>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</si>
  <si>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</si>
  <si>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</si>
  <si>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</si>
  <si>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</si>
  <si>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</si>
  <si>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</si>
  <si>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</si>
  <si>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</si>
  <si>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</si>
  <si>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</si>
  <si>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</si>
  <si>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</si>
  <si>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</si>
  <si>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</si>
  <si>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</si>
  <si>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</si>
  <si>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</si>
  <si>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</si>
  <si>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</si>
  <si>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</si>
  <si>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</si>
  <si>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</si>
  <si>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</si>
  <si>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</si>
  <si>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</si>
  <si>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</si>
  <si>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</si>
  <si>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</si>
  <si>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</si>
  <si>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</si>
  <si>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</si>
  <si>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</si>
  <si>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</si>
  <si>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</si>
  <si>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</si>
  <si>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</si>
  <si>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</si>
  <si>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</si>
  <si>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</si>
  <si>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</si>
  <si>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</si>
  <si>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</si>
  <si>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</si>
  <si>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</si>
  <si>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</si>
  <si>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</si>
  <si>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</si>
  <si>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</si>
  <si>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</si>
  <si>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</si>
  <si>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</si>
  <si>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</si>
  <si>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</si>
  <si>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</si>
  <si>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</si>
  <si>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</si>
  <si>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</si>
  <si>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</si>
  <si>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</si>
  <si>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</si>
  <si>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</si>
  <si>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</si>
  <si>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</si>
  <si>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</si>
  <si>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</si>
  <si>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</si>
  <si>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</si>
  <si>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</si>
  <si>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</si>
  <si>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</si>
  <si>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</si>
  <si>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</si>
  <si>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</si>
  <si>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</si>
  <si>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</si>
  <si>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</si>
  <si>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</si>
  <si>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</si>
  <si>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</si>
  <si>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</si>
  <si>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</si>
  <si>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</si>
  <si>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</si>
  <si>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</si>
  <si>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</si>
  <si>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</si>
  <si>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</si>
  <si>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</si>
  <si>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</si>
  <si>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</si>
  <si>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</si>
  <si>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</si>
  <si>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</si>
  <si>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</si>
  <si>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</si>
  <si>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</si>
  <si>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</si>
  <si>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</si>
  <si>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</si>
  <si>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</si>
  <si>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</si>
  <si>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</si>
  <si>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</si>
  <si>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</si>
  <si>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</si>
  <si>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</si>
  <si>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</si>
  <si>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</si>
  <si>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</si>
  <si>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</si>
  <si>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</si>
  <si>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</si>
  <si>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</si>
  <si>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</si>
  <si>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</si>
  <si>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</si>
  <si>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</si>
  <si>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</si>
  <si>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</si>
  <si>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</si>
  <si>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</si>
  <si>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</si>
  <si>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</si>
  <si>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</si>
  <si>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</si>
  <si>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</si>
  <si>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</si>
  <si>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</si>
  <si>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</si>
  <si>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</si>
  <si>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</si>
  <si>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</si>
  <si>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</si>
  <si>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</si>
  <si>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</si>
  <si>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</si>
  <si>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</si>
  <si>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</si>
  <si>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</si>
  <si>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</si>
  <si>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</si>
  <si>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</si>
  <si>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</si>
  <si>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</si>
  <si>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</si>
  <si>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</si>
  <si>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</si>
  <si>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</si>
  <si>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</si>
  <si>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</si>
  <si>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</si>
  <si>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</si>
  <si>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</si>
  <si>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</si>
  <si>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</si>
  <si>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</si>
  <si>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</si>
  <si>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</si>
  <si>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</si>
  <si>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</si>
  <si>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</si>
  <si>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</si>
  <si>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</si>
  <si>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</si>
  <si>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</si>
  <si>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</si>
  <si>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</si>
  <si>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</si>
  <si>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</si>
  <si>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</si>
  <si>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</si>
  <si>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</si>
  <si>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</si>
  <si>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</si>
  <si>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</si>
  <si>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</si>
  <si>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</si>
  <si>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</si>
  <si>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</si>
  <si>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</si>
  <si>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</si>
  <si>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</si>
  <si>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</si>
  <si>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</si>
  <si>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</si>
  <si>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</si>
  <si>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</si>
  <si>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</si>
  <si>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</si>
  <si>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</si>
  <si>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</si>
  <si>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</si>
  <si>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</si>
  <si>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</si>
  <si>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</si>
  <si>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</si>
  <si>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</si>
  <si>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</si>
  <si>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</si>
  <si>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</si>
  <si>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</si>
  <si>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</si>
  <si>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</si>
  <si>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</si>
  <si>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</si>
  <si>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</si>
  <si>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</si>
  <si>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</si>
  <si>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</si>
  <si>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</si>
  <si>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</si>
  <si>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</si>
  <si>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</si>
  <si>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</si>
  <si>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</si>
  <si>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</si>
  <si>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</si>
  <si>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</si>
  <si>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</si>
  <si>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</si>
  <si>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</si>
  <si>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</si>
  <si>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</si>
  <si>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</si>
  <si>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</si>
  <si>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</si>
  <si>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</si>
  <si>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</si>
  <si>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</si>
  <si>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</si>
  <si>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</si>
  <si>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</si>
  <si>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</si>
  <si>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</si>
  <si>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</si>
  <si>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</si>
  <si>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</si>
  <si>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</si>
  <si>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</si>
  <si>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</si>
  <si>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</si>
  <si>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</si>
  <si>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</si>
  <si>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</si>
  <si>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</si>
  <si>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</si>
  <si>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</si>
  <si>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</si>
  <si>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</si>
  <si>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</si>
  <si>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</si>
  <si>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</si>
  <si>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</si>
  <si>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</si>
  <si>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</si>
  <si>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</si>
  <si>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</si>
  <si>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</si>
  <si>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</si>
  <si>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</si>
  <si>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</si>
  <si>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</si>
  <si>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</si>
  <si>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</si>
  <si>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</si>
  <si>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</si>
  <si>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</si>
  <si>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</si>
  <si>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</si>
  <si>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</si>
  <si>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</si>
  <si>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</si>
  <si>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</si>
  <si>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</si>
  <si>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</si>
  <si>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</si>
  <si>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</si>
  <si>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</si>
  <si>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</si>
  <si>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</si>
  <si>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</si>
  <si>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</si>
  <si>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</si>
  <si>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</si>
  <si>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</si>
  <si>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</si>
  <si>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</si>
  <si>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</si>
  <si>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</si>
  <si>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</si>
  <si>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</si>
  <si>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</si>
  <si>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</si>
  <si>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</si>
  <si>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</si>
  <si>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</si>
  <si>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</si>
  <si>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</si>
  <si>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</si>
  <si>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</si>
  <si>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</si>
  <si>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</si>
  <si>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</si>
  <si>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</si>
  <si>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</si>
  <si>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</si>
  <si>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</si>
  <si>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</si>
  <si>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</si>
  <si>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</si>
  <si>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</si>
  <si>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</si>
  <si>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</si>
  <si>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</si>
  <si>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</si>
  <si>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</si>
  <si>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</si>
  <si>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</si>
  <si>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</si>
  <si>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</si>
  <si>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</si>
  <si>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</si>
  <si>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</si>
  <si>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</si>
  <si>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</si>
  <si>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</si>
  <si>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</si>
  <si>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</si>
  <si>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</si>
  <si>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</si>
  <si>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</si>
  <si>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</si>
  <si>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</si>
  <si>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</si>
  <si>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</si>
  <si>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</si>
  <si>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</si>
  <si>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</si>
  <si>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</si>
  <si>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</si>
  <si>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</si>
  <si>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</si>
  <si>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</si>
  <si>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</si>
  <si>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</si>
  <si>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</si>
  <si>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</si>
  <si>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</si>
  <si>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</si>
  <si>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</si>
  <si>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</si>
  <si>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</si>
  <si>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</si>
  <si>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</si>
  <si>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</si>
  <si>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</si>
  <si>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</si>
  <si>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</si>
  <si>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</si>
  <si>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</si>
  <si>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</si>
  <si>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</si>
  <si>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</si>
  <si>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</si>
  <si>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</si>
  <si>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</si>
  <si>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</si>
  <si>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</si>
  <si>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</si>
  <si>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</si>
  <si>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</si>
  <si>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</si>
  <si>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</si>
  <si>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</si>
  <si>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</si>
  <si>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</si>
  <si>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</si>
  <si>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</si>
  <si>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</si>
  <si>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</si>
  <si>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</si>
  <si>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</si>
  <si>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</si>
  <si>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</si>
  <si>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</si>
  <si>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</si>
  <si>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</si>
  <si>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</si>
  <si>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</si>
  <si>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</si>
  <si>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</si>
  <si>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</si>
  <si>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</si>
  <si>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</si>
  <si>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</si>
  <si>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</si>
  <si>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</si>
  <si>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</si>
  <si>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</si>
  <si>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</si>
  <si>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</si>
  <si>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</si>
  <si>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</si>
  <si>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</si>
  <si>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</si>
  <si>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</si>
  <si>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</si>
  <si>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</si>
  <si>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</si>
  <si>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</si>
  <si>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</si>
  <si>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</si>
  <si>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</si>
  <si>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</si>
  <si>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</si>
  <si>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</si>
  <si>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</si>
  <si>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</si>
  <si>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</si>
  <si>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</si>
  <si>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</si>
  <si>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</si>
  <si>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</si>
  <si>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</si>
  <si>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</si>
  <si>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</si>
  <si>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</si>
  <si>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</si>
  <si>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</si>
  <si>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</si>
  <si>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</si>
  <si>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</si>
  <si>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</si>
  <si>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</si>
  <si>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</si>
  <si>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</si>
  <si>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</si>
  <si>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</si>
  <si>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</si>
  <si>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</si>
  <si>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</si>
  <si>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</si>
  <si>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</si>
  <si>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</si>
  <si>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</si>
  <si>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</si>
  <si>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</si>
  <si>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</si>
  <si>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</si>
  <si>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</si>
  <si>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</si>
  <si>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</si>
  <si>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</si>
  <si>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</si>
  <si>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</si>
  <si>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</si>
  <si>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</si>
  <si>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</si>
  <si>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</si>
  <si>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</si>
  <si>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</si>
  <si>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</si>
  <si>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</si>
  <si>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</si>
  <si>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</si>
  <si>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</si>
  <si>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</si>
  <si>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</si>
  <si>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</si>
  <si>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</si>
  <si>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</si>
  <si>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</si>
  <si>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</si>
  <si>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</si>
  <si>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</si>
  <si>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</si>
  <si>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</si>
  <si>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</si>
  <si>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</si>
  <si>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</si>
  <si>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</si>
  <si>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</si>
  <si>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</si>
  <si>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</si>
  <si>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</si>
  <si>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</si>
  <si>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</si>
  <si>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</si>
  <si>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</si>
  <si>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</si>
  <si>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</si>
  <si>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</si>
  <si>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</si>
  <si>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</si>
  <si>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</si>
  <si>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</si>
  <si>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</si>
  <si>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</si>
  <si>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</si>
  <si>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</si>
  <si>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</si>
  <si>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</si>
  <si>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</si>
  <si>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</si>
  <si>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</si>
  <si>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</si>
  <si>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</si>
  <si>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</si>
  <si>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</si>
  <si>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</si>
  <si>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</si>
  <si>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</si>
  <si>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</si>
  <si>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</si>
  <si>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</si>
  <si>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</si>
  <si>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</si>
  <si>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</si>
  <si>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</si>
  <si>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</si>
  <si>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</si>
  <si>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</si>
  <si>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</si>
  <si>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</si>
  <si>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</si>
  <si>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</si>
  <si>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</si>
  <si>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</si>
  <si>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</si>
  <si>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</si>
  <si>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</si>
  <si>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</si>
  <si>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</si>
  <si>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</si>
  <si>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</si>
  <si>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</si>
  <si>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</si>
  <si>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</si>
  <si>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</si>
  <si>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</si>
  <si>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</si>
  <si>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</si>
  <si>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</si>
  <si>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</si>
  <si>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</si>
  <si>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</si>
  <si>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</si>
  <si>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</si>
  <si>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</si>
  <si>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</si>
  <si>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</si>
  <si>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</si>
  <si>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</si>
  <si>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</si>
  <si>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</si>
  <si>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</si>
  <si>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</si>
  <si>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</si>
  <si>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</si>
  <si>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</si>
  <si>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</si>
  <si>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</si>
  <si>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</si>
  <si>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</si>
  <si>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</si>
  <si>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</si>
  <si>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</si>
  <si>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</si>
  <si>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</si>
  <si>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</si>
  <si>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</si>
  <si>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</si>
  <si>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</si>
  <si>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</si>
  <si>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</si>
  <si>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</si>
  <si>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</si>
  <si>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</si>
  <si>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</si>
  <si>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</si>
  <si>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</si>
  <si>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</si>
  <si>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</si>
  <si>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</si>
  <si>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</si>
  <si>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</si>
  <si>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</si>
  <si>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</si>
  <si>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</si>
  <si>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</si>
  <si>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</si>
  <si>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</si>
  <si>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</si>
  <si>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</si>
  <si>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</si>
  <si>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</si>
  <si>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</si>
  <si>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</si>
  <si>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</si>
  <si>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</si>
  <si>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</si>
  <si>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</si>
  <si>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</si>
  <si>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</si>
  <si>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</si>
  <si>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</si>
  <si>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</si>
  <si>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</si>
  <si>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</si>
  <si>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</si>
  <si>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</si>
  <si>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</si>
  <si>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</si>
  <si>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</si>
  <si>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</si>
  <si>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</si>
  <si>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</si>
  <si>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</si>
  <si>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</si>
  <si>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</si>
  <si>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</si>
  <si>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</si>
  <si>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</si>
  <si>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</si>
  <si>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</si>
  <si>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</si>
  <si>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</si>
  <si>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</si>
  <si>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</si>
  <si>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</si>
  <si>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</si>
  <si>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</si>
  <si>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</si>
  <si>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</si>
  <si>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</si>
  <si>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</si>
  <si>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</si>
  <si>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</si>
  <si>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</si>
  <si>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</si>
  <si>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</si>
  <si>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</si>
  <si>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</si>
  <si>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</si>
  <si>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</si>
  <si>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</si>
  <si>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</si>
  <si>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</si>
  <si>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</si>
  <si>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</si>
  <si>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</si>
  <si>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</si>
  <si>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</si>
  <si>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</si>
  <si>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</si>
  <si>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</si>
  <si>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</si>
  <si>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</si>
  <si>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</si>
  <si>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</si>
  <si>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</si>
  <si>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</si>
  <si>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</si>
  <si>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</si>
  <si>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</si>
  <si>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</si>
  <si>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</si>
  <si>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</si>
  <si>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</si>
  <si>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</si>
  <si>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</si>
  <si>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</si>
  <si>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</si>
  <si>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</si>
  <si>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</si>
  <si>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</si>
  <si>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</si>
  <si>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</si>
  <si>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</si>
  <si>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</si>
  <si>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</si>
  <si>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</si>
  <si>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</si>
  <si>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</si>
  <si>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</si>
  <si>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</si>
  <si>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</si>
  <si>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</si>
  <si>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</si>
  <si>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</si>
  <si>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</si>
  <si>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</si>
  <si>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</si>
  <si>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</si>
  <si>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</si>
  <si>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</si>
  <si>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</si>
  <si>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</si>
  <si>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</si>
  <si>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</si>
  <si>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</si>
  <si>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</si>
  <si>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</si>
  <si>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</si>
  <si>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</si>
  <si>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</si>
  <si>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</si>
  <si>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</si>
  <si>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</si>
  <si>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</si>
  <si>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</si>
  <si>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</si>
  <si>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</si>
  <si>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</si>
  <si>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</si>
  <si>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</si>
  <si>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</si>
  <si>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</si>
  <si>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</si>
  <si>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</si>
  <si>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</si>
  <si>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</si>
  <si>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</si>
  <si>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</si>
  <si>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</si>
  <si>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</si>
  <si>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</si>
  <si>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</si>
  <si>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</si>
  <si>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</si>
  <si>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</si>
  <si>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</si>
  <si>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</si>
  <si>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</si>
  <si>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</si>
  <si>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</si>
  <si>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</si>
  <si>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</si>
  <si>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</si>
  <si>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</si>
  <si>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</si>
  <si>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</si>
  <si>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</si>
  <si>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</si>
  <si>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</si>
  <si>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</si>
  <si>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</si>
  <si>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</si>
  <si>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</si>
  <si>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</si>
  <si>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</si>
  <si>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</si>
  <si>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</si>
  <si>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</si>
  <si>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</si>
  <si>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</si>
  <si>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</si>
  <si>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</si>
  <si>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</si>
  <si>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</si>
  <si>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</si>
  <si>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</si>
  <si>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</si>
  <si>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</si>
  <si>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</si>
  <si>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</si>
  <si>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</si>
  <si>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</si>
  <si>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</si>
  <si>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</si>
  <si>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</si>
  <si>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</si>
  <si>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</si>
  <si>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</si>
  <si>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</si>
  <si>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</si>
  <si>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</si>
  <si>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</si>
  <si>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</si>
  <si>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</si>
  <si>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</si>
  <si>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</si>
  <si>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</si>
  <si>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</si>
  <si>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</si>
  <si>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</si>
  <si>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</si>
  <si>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</si>
  <si>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</si>
  <si>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</si>
  <si>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</si>
  <si>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</si>
  <si>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</si>
  <si>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</si>
  <si>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</si>
  <si>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</si>
  <si>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</si>
  <si>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</si>
  <si>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</si>
  <si>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</si>
  <si>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</si>
  <si>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</si>
  <si>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</si>
  <si>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</si>
  <si>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</si>
  <si>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</si>
  <si>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</si>
  <si>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</si>
  <si>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</si>
  <si>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</si>
  <si>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</si>
  <si>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</si>
  <si>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</si>
  <si>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</si>
  <si>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</si>
  <si>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</si>
  <si>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</si>
  <si>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</si>
  <si>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</si>
  <si>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</si>
  <si>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</si>
  <si>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</si>
  <si>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</si>
  <si>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</si>
  <si>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</si>
  <si>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</si>
  <si>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</si>
  <si>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</si>
  <si>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</si>
  <si>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</si>
  <si>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</si>
  <si>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</si>
  <si>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</si>
  <si>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</si>
  <si>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</si>
  <si>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</si>
  <si>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</si>
  <si>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</si>
  <si>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</si>
  <si>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</si>
  <si>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</si>
  <si>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</si>
  <si>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</si>
  <si>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</si>
  <si>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</si>
  <si>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</si>
  <si>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</si>
  <si>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</si>
  <si>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</si>
  <si>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</si>
  <si>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</si>
  <si>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</si>
  <si>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</si>
  <si>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</si>
  <si>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</si>
  <si>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</si>
  <si>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</si>
  <si>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</si>
  <si>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</si>
  <si>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</si>
  <si>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</si>
  <si>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</si>
  <si>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</si>
  <si>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</si>
  <si>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</si>
  <si>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</si>
  <si>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</si>
  <si>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</si>
  <si>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</si>
  <si>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</si>
  <si>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</si>
  <si>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</si>
  <si>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</si>
  <si>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</si>
  <si>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</si>
  <si>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</si>
  <si>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</si>
  <si>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</si>
  <si>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</si>
  <si>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</si>
  <si>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</si>
  <si>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</si>
  <si>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</si>
  <si>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</si>
  <si>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</si>
  <si>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</si>
  <si>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</si>
  <si>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</si>
  <si>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</si>
  <si>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</si>
  <si>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</si>
  <si>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</si>
  <si>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</si>
  <si>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</si>
  <si>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</si>
  <si>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</si>
  <si>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</si>
  <si>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</si>
  <si>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</si>
  <si>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</si>
  <si>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</si>
  <si>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</si>
  <si>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</si>
  <si>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</si>
  <si>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</si>
  <si>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</si>
  <si>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</si>
  <si>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</si>
  <si>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</si>
  <si>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</si>
  <si>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</si>
  <si>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</si>
  <si>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</si>
  <si>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</si>
  <si>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</si>
  <si>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</si>
  <si>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</si>
  <si>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</si>
  <si>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</si>
  <si>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</si>
  <si>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</si>
  <si>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</si>
  <si>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</si>
  <si>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</si>
  <si>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</si>
  <si>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</si>
  <si>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</si>
  <si>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</si>
  <si>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</si>
  <si>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</si>
  <si>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</si>
  <si>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</si>
  <si>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</si>
  <si>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</si>
  <si>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</si>
  <si>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</si>
  <si>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</si>
  <si>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</si>
  <si>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</si>
  <si>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</si>
  <si>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</si>
  <si>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</si>
  <si>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</si>
  <si>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</si>
  <si>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</si>
  <si>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</si>
  <si>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</si>
  <si>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</si>
  <si>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</si>
  <si>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</si>
  <si>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</si>
  <si>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</si>
  <si>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</si>
  <si>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</si>
  <si>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</si>
  <si>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</si>
  <si>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</si>
  <si>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</si>
  <si>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</si>
  <si>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</si>
  <si>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</si>
  <si>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</si>
  <si>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</si>
  <si>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</si>
  <si>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</si>
  <si>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</si>
  <si>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</si>
  <si>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</si>
  <si>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</si>
  <si>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</si>
  <si>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</si>
  <si>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</si>
  <si>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</si>
  <si>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</si>
  <si>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</si>
  <si>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</si>
  <si>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</si>
  <si>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</si>
  <si>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</si>
  <si>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</si>
  <si>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</si>
  <si>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</si>
  <si>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</si>
  <si>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</si>
  <si>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</si>
  <si>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</si>
  <si>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</si>
  <si>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</si>
  <si>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</si>
  <si>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</si>
  <si>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</si>
  <si>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</si>
  <si>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</si>
  <si>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</si>
  <si>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</si>
  <si>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</si>
  <si>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</si>
  <si>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</si>
  <si>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</si>
  <si>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</si>
  <si>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</si>
  <si>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</si>
  <si>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</si>
  <si>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</si>
  <si>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</si>
  <si>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</si>
  <si>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</si>
  <si>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</si>
  <si>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</si>
  <si>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</si>
  <si>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</si>
  <si>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</si>
  <si>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</si>
  <si>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</si>
  <si>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</si>
  <si>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</si>
  <si>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</si>
  <si>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</si>
  <si>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</si>
  <si>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</si>
  <si>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</si>
  <si>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</si>
  <si>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</si>
  <si>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</si>
  <si>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</si>
  <si>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</si>
  <si>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</si>
  <si>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</si>
  <si>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</si>
  <si>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</si>
  <si>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</si>
  <si>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</si>
  <si>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</si>
  <si>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</si>
  <si>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</si>
  <si>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</si>
  <si>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</si>
  <si>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</si>
  <si>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</si>
  <si>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</si>
  <si>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</si>
  <si>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</si>
  <si>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</si>
  <si>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</si>
  <si>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</si>
  <si>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</si>
  <si>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</si>
  <si>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</si>
  <si>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</si>
  <si>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</si>
  <si>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</si>
  <si>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</si>
  <si>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</si>
  <si>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</si>
  <si>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</si>
  <si>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</si>
  <si>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</si>
  <si>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</si>
  <si>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</si>
  <si>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</si>
  <si>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</si>
  <si>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</si>
  <si>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</si>
  <si>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</si>
  <si>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</si>
  <si>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</si>
  <si>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</si>
  <si>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</si>
  <si>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</si>
  <si>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</si>
  <si>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</si>
  <si>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</si>
  <si>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</si>
  <si>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</si>
  <si>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</si>
  <si>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</si>
  <si>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</si>
  <si>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</si>
  <si>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</si>
  <si>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</si>
  <si>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</si>
  <si>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</si>
  <si>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</si>
  <si>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</si>
  <si>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</si>
  <si>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</si>
  <si>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</si>
  <si>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</si>
  <si>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</si>
  <si>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</si>
  <si>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</si>
  <si>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</si>
  <si>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</si>
  <si>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</si>
  <si>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</si>
  <si>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</si>
  <si>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</si>
  <si>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</si>
  <si>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</si>
  <si>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</si>
  <si>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</si>
  <si>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</si>
  <si>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</si>
  <si>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</si>
  <si>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</si>
  <si>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</si>
  <si>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</si>
  <si>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</si>
  <si>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</si>
  <si>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</si>
  <si>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</si>
  <si>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</si>
  <si>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</si>
  <si>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</si>
  <si>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</si>
  <si>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</si>
  <si>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</si>
  <si>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</si>
  <si>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</si>
  <si>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</si>
  <si>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</si>
  <si>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</si>
  <si>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</si>
  <si>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</si>
  <si>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</si>
  <si>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</si>
  <si>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</si>
  <si>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</si>
  <si>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</si>
  <si>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</si>
  <si>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</si>
  <si>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</si>
  <si>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</si>
  <si>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</si>
  <si>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</si>
  <si>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</si>
  <si>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</si>
  <si>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</si>
  <si>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</si>
  <si>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</si>
  <si>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</si>
  <si>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</si>
  <si>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</si>
  <si>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</si>
  <si>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</si>
  <si>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</si>
  <si>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</si>
  <si>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</si>
  <si>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</si>
  <si>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</si>
  <si>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</si>
  <si>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</si>
  <si>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</si>
  <si>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</si>
  <si>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</si>
  <si>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</si>
  <si>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</si>
  <si>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</si>
  <si>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</si>
  <si>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</si>
  <si>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</si>
  <si>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</si>
  <si>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</si>
  <si>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</si>
  <si>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</si>
  <si>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</si>
  <si>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</si>
  <si>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</si>
  <si>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</si>
  <si>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</si>
  <si>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</si>
  <si>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</si>
  <si>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</si>
  <si>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</si>
  <si>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</si>
  <si>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</si>
  <si>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</si>
  <si>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</si>
  <si>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</si>
  <si>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</si>
  <si>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</si>
  <si>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</si>
  <si>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</si>
  <si>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</si>
  <si>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</si>
  <si>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</si>
  <si>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</si>
  <si>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</si>
  <si>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</si>
  <si>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</si>
  <si>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</si>
  <si>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</si>
  <si>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</si>
  <si>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</si>
  <si>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</si>
  <si>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</si>
  <si>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</si>
  <si>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</si>
  <si>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</si>
  <si>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</si>
  <si>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</si>
  <si>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</si>
  <si>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</si>
  <si>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</si>
  <si>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</si>
  <si>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</si>
  <si>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</si>
  <si>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</si>
  <si>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</si>
  <si>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</si>
  <si>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</si>
  <si>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</si>
  <si>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</si>
  <si>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</si>
  <si>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</si>
  <si>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</si>
  <si>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</si>
  <si>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</si>
  <si>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</si>
  <si>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</si>
  <si>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</si>
  <si>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</si>
  <si>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</si>
  <si>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</si>
  <si>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</si>
  <si>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</si>
  <si>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</si>
  <si>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</si>
  <si>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</si>
  <si>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</si>
  <si>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</si>
  <si>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</si>
  <si>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</si>
  <si>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</si>
  <si>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</si>
  <si>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</si>
  <si>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</si>
  <si>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</si>
  <si>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</si>
  <si>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</si>
  <si>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</si>
  <si>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</si>
  <si>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</si>
  <si>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</si>
  <si>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</si>
  <si>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</si>
  <si>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</si>
  <si>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</si>
  <si>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</si>
  <si>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</si>
  <si>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</si>
  <si>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</si>
  <si>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</si>
  <si>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</si>
  <si>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</si>
  <si>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</si>
  <si>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</si>
  <si>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</si>
  <si>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</si>
  <si>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</si>
  <si>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</si>
  <si>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</si>
  <si>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</si>
  <si>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</si>
  <si>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</si>
  <si>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</si>
  <si>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</si>
  <si>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</si>
  <si>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</si>
  <si>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</si>
  <si>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</si>
  <si>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</si>
  <si>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</si>
  <si>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</si>
  <si>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</si>
  <si>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</si>
  <si>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</si>
  <si>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</si>
  <si>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</si>
  <si>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</si>
  <si>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</si>
  <si>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</si>
  <si>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</si>
  <si>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</si>
  <si>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</si>
  <si>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</si>
  <si>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</si>
  <si>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</si>
  <si>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</si>
  <si>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</si>
  <si>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</si>
  <si>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</si>
  <si>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</si>
  <si>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</si>
  <si>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</si>
  <si>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</si>
  <si>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</si>
  <si>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</si>
  <si>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</si>
  <si>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</si>
  <si>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</si>
  <si>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</si>
  <si>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</si>
  <si>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</si>
  <si>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</si>
  <si>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</si>
  <si>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</si>
  <si>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</si>
  <si>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</si>
  <si>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</si>
  <si>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</si>
  <si>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</si>
  <si>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</si>
  <si>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</si>
  <si>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</si>
  <si>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</si>
  <si>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</si>
  <si>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</si>
  <si>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</si>
  <si>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</si>
  <si>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</si>
  <si>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</si>
  <si>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</si>
  <si>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</si>
  <si>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</si>
  <si>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</si>
  <si>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</si>
  <si>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</si>
  <si>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</si>
  <si>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</si>
  <si>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</si>
  <si>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</si>
  <si>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</si>
  <si>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</si>
  <si>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</si>
  <si>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</si>
  <si>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</si>
  <si>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</si>
  <si>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</si>
  <si>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</si>
  <si>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</si>
  <si>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</si>
  <si>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</si>
  <si>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</si>
  <si>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</si>
  <si>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</si>
  <si>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</si>
  <si>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</si>
  <si>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</si>
  <si>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</si>
  <si>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</si>
  <si>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</si>
  <si>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</si>
  <si>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</si>
  <si>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</si>
  <si>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</si>
  <si>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</si>
  <si>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</si>
  <si>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</si>
  <si>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</si>
  <si>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</si>
  <si>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</si>
  <si>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</si>
  <si>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</si>
  <si>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</si>
  <si>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</si>
  <si>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</si>
  <si>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</si>
  <si>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</si>
  <si>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</si>
  <si>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</si>
  <si>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</si>
  <si>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</si>
  <si>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</si>
  <si>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</si>
  <si>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</si>
  <si>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</si>
  <si>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</si>
  <si>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</si>
  <si>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</si>
  <si>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</si>
  <si>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</si>
  <si>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</si>
  <si>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</si>
  <si>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</si>
  <si>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</si>
  <si>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</si>
  <si>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</si>
  <si>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</si>
  <si>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</si>
  <si>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</si>
  <si>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</si>
  <si>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</si>
  <si>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</si>
  <si>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</si>
  <si>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</si>
  <si>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</si>
  <si>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</si>
  <si>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</si>
  <si>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</si>
  <si>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</si>
  <si>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</si>
  <si>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</si>
  <si>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</si>
  <si>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</si>
  <si>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</si>
  <si>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</si>
  <si>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</si>
  <si>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</si>
  <si>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</si>
  <si>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</si>
  <si>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</si>
  <si>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</si>
  <si>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</si>
  <si>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</si>
  <si>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</si>
  <si>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</si>
  <si>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</si>
  <si>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</si>
  <si>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</si>
  <si>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</si>
  <si>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</si>
  <si>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</si>
  <si>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</si>
  <si>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</si>
  <si>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</si>
  <si>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</si>
  <si>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</si>
  <si>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</si>
  <si>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</si>
  <si>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</si>
  <si>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</si>
  <si>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</si>
  <si>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</si>
  <si>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</si>
  <si>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</si>
  <si>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</si>
  <si>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</si>
  <si>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</si>
  <si>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</si>
  <si>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</si>
  <si>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</si>
  <si>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</si>
  <si>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</si>
  <si>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</si>
  <si>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</si>
  <si>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</si>
  <si>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</si>
  <si>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</si>
  <si>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</si>
  <si>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</si>
  <si>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</si>
  <si>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</si>
  <si>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</si>
  <si>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</si>
  <si>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</si>
  <si>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</si>
  <si>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</si>
  <si>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</si>
  <si>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</si>
  <si>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</si>
  <si>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</si>
  <si>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</si>
  <si>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</si>
  <si>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</si>
  <si>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</si>
  <si>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</si>
  <si>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</si>
  <si>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</si>
  <si>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</si>
  <si>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</si>
  <si>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</si>
  <si>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</si>
  <si>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</si>
  <si>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</si>
  <si>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</si>
  <si>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</si>
  <si>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</si>
  <si>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</si>
  <si>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</si>
  <si>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</si>
  <si>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</si>
  <si>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</si>
  <si>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</si>
  <si>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</si>
  <si>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</si>
  <si>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</si>
  <si>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</si>
  <si>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</si>
  <si>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</si>
  <si>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</si>
  <si>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</si>
  <si>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</si>
  <si>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</si>
  <si>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</si>
  <si>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</si>
  <si>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</si>
  <si>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</si>
  <si>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</si>
  <si>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</si>
  <si>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</si>
  <si>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</si>
  <si>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</si>
  <si>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</si>
  <si>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</si>
  <si>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</si>
  <si>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</si>
  <si>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</si>
  <si>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</si>
  <si>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</si>
  <si>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</si>
  <si>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</si>
  <si>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</si>
  <si>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</si>
  <si>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</si>
  <si>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</si>
  <si>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</si>
  <si>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</si>
  <si>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</si>
  <si>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</si>
  <si>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</si>
  <si>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</si>
  <si>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</si>
  <si>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</si>
  <si>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</si>
  <si>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</si>
  <si>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</si>
  <si>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</si>
  <si>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</si>
  <si>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</si>
  <si>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</si>
  <si>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</si>
  <si>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</si>
  <si>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</si>
  <si>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</si>
  <si>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</si>
  <si>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</si>
  <si>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</si>
  <si>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</si>
  <si>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</si>
  <si>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</si>
  <si>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</si>
  <si>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</si>
  <si>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</si>
  <si>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</si>
  <si>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</si>
  <si>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</si>
  <si>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</si>
  <si>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</si>
  <si>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</si>
  <si>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</si>
  <si>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</si>
  <si>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</si>
  <si>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</si>
  <si>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</si>
  <si>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</si>
  <si>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</si>
  <si>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</si>
  <si>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</si>
  <si>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</si>
  <si>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</si>
  <si>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</si>
  <si>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</si>
  <si>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</si>
  <si>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</si>
  <si>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</si>
  <si>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</si>
  <si>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</si>
  <si>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</si>
  <si>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</si>
  <si>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</si>
  <si>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</si>
  <si>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</si>
  <si>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</si>
  <si>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</si>
  <si>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</si>
  <si>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</si>
  <si>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</si>
  <si>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</si>
  <si>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</si>
  <si>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</si>
  <si>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</si>
  <si>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</si>
  <si>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</si>
  <si>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</si>
  <si>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</si>
  <si>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</si>
  <si>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</si>
  <si>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</si>
  <si>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</si>
  <si>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</si>
  <si>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</si>
  <si>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</si>
  <si>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</si>
  <si>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</si>
  <si>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</si>
  <si>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</si>
  <si>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</si>
  <si>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</si>
  <si>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</si>
  <si>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</si>
  <si>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</si>
  <si>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</si>
  <si>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</si>
  <si>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</si>
  <si>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</si>
  <si>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</si>
  <si>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</si>
  <si>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</si>
  <si>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</si>
  <si>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</si>
  <si>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</si>
  <si>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</si>
  <si>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</si>
  <si>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</si>
  <si>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</si>
  <si>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</si>
  <si>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</si>
  <si>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</si>
  <si>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</si>
  <si>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</si>
  <si>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</si>
  <si>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</si>
  <si>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</si>
  <si>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</si>
  <si>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</si>
  <si>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</si>
  <si>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</si>
  <si>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</si>
  <si>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</si>
  <si>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</si>
  <si>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</si>
  <si>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</si>
  <si>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</si>
  <si>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</si>
  <si>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</si>
  <si>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</si>
  <si>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</si>
  <si>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</si>
  <si>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</si>
  <si>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</si>
  <si>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</si>
  <si>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</si>
  <si>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</si>
  <si>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</si>
  <si>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</si>
  <si>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</si>
  <si>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</si>
  <si>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</si>
  <si>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</si>
  <si>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</si>
  <si>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</si>
  <si>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</si>
  <si>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</si>
  <si>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</si>
  <si>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</si>
  <si>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</si>
  <si>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</si>
  <si>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</si>
  <si>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</si>
  <si>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</si>
  <si>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</si>
  <si>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</si>
  <si>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</si>
  <si>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</si>
  <si>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</si>
  <si>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</si>
  <si>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</si>
  <si>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</si>
  <si>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</si>
  <si>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</si>
  <si>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</si>
  <si>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</si>
  <si>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</si>
  <si>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</si>
  <si>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</si>
  <si>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</si>
  <si>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</si>
  <si>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</si>
  <si>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</si>
  <si>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</si>
  <si>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</si>
  <si>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</si>
  <si>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</si>
  <si>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</si>
  <si>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</si>
  <si>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</si>
  <si>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</si>
  <si>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</si>
  <si>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</si>
  <si>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</si>
  <si>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</si>
  <si>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</si>
  <si>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</si>
  <si>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</si>
  <si>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</si>
  <si>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</si>
  <si>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</si>
  <si>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</si>
  <si>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</si>
  <si>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</si>
  <si>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</si>
  <si>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</si>
  <si>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</si>
  <si>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</si>
  <si>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</si>
  <si>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</si>
  <si>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</si>
  <si>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</si>
  <si>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</si>
  <si>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</si>
  <si>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</si>
  <si>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</si>
  <si>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</si>
  <si>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</si>
  <si>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</si>
  <si>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</si>
  <si>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</si>
  <si>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</si>
  <si>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</si>
  <si>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</si>
  <si>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</si>
  <si>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</si>
  <si>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</si>
  <si>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</si>
  <si>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</si>
  <si>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</si>
  <si>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</si>
  <si>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</si>
  <si>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</si>
  <si>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</si>
  <si>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</si>
  <si>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</si>
  <si>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</si>
  <si>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</si>
  <si>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</si>
  <si>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</si>
  <si>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</si>
  <si>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</si>
  <si>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</si>
  <si>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</si>
  <si>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</si>
  <si>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</si>
  <si>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</si>
  <si>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</si>
  <si>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</si>
  <si>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</si>
  <si>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</si>
  <si>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</si>
  <si>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</si>
  <si>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</si>
  <si>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</si>
  <si>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</si>
  <si>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</si>
  <si>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</si>
  <si>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</si>
  <si>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</si>
  <si>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</si>
  <si>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</si>
  <si>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</si>
  <si>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</si>
  <si>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</si>
  <si>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</si>
  <si>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</si>
  <si>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</si>
  <si>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</si>
  <si>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</si>
  <si>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</si>
  <si>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</si>
  <si>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</si>
  <si>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</si>
  <si>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</si>
  <si>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</si>
  <si>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</si>
  <si>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</si>
  <si>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</si>
  <si>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</si>
  <si>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</si>
  <si>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</si>
  <si>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</si>
  <si>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</si>
  <si>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</si>
  <si>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</si>
  <si>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</si>
  <si>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</si>
  <si>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</si>
  <si>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</si>
  <si>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</si>
  <si>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</si>
  <si>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</si>
  <si>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</si>
  <si>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</si>
  <si>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</si>
  <si>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</si>
  <si>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</si>
  <si>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</si>
  <si>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</si>
  <si>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</si>
  <si>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</si>
  <si>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</si>
  <si>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</si>
  <si>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</si>
  <si>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</si>
  <si>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</si>
  <si>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</si>
  <si>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</si>
  <si>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</si>
  <si>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</si>
  <si>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</si>
  <si>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</si>
  <si>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</si>
  <si>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</si>
  <si>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</si>
  <si>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</si>
  <si>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</si>
  <si>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</si>
  <si>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</si>
  <si>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</si>
  <si>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</si>
  <si>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</si>
  <si>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</si>
  <si>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</si>
  <si>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</si>
  <si>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</si>
  <si>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</si>
  <si>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</si>
  <si>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</si>
  <si>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</si>
  <si>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</si>
  <si>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</si>
  <si>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</si>
  <si>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</si>
  <si>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</si>
  <si>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</si>
  <si>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</si>
  <si>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</si>
  <si>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</si>
  <si>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</si>
  <si>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</si>
  <si>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</si>
  <si>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</si>
  <si>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</si>
  <si>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</si>
  <si>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</si>
  <si>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</si>
  <si>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</si>
  <si>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</si>
  <si>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</si>
  <si>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</si>
  <si>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</si>
  <si>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</si>
  <si>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</si>
  <si>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</si>
  <si>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</si>
  <si>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</si>
  <si>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</si>
  <si>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</si>
  <si>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</si>
  <si>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</si>
  <si>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</si>
  <si>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</si>
  <si>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</si>
  <si>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</si>
  <si>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</si>
  <si>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</si>
  <si>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</si>
  <si>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</si>
  <si>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</si>
  <si>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</si>
  <si>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</si>
  <si>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</si>
  <si>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</si>
  <si>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</si>
  <si>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</si>
  <si>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</si>
  <si>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</si>
  <si>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</si>
  <si>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</si>
  <si>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</si>
  <si>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</si>
  <si>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</si>
  <si>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</si>
  <si>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</si>
  <si>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</si>
  <si>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</si>
  <si>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</si>
  <si>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</si>
  <si>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</si>
  <si>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</si>
  <si>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</si>
  <si>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</si>
  <si>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</si>
  <si>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</si>
  <si>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</si>
  <si>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</si>
  <si>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</si>
  <si>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</si>
  <si>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</si>
  <si>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</si>
  <si>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</si>
  <si>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</si>
  <si>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</si>
  <si>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</si>
  <si>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</si>
  <si>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</si>
  <si>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</si>
  <si>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</si>
  <si>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</si>
  <si>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</si>
  <si>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</si>
  <si>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</si>
  <si>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</si>
  <si>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</si>
  <si>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</si>
  <si>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</si>
  <si>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</si>
  <si>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</si>
  <si>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</si>
  <si>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</si>
  <si>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</si>
  <si>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</si>
  <si>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</si>
  <si>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</si>
  <si>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</si>
  <si>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</si>
  <si>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</si>
  <si>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</si>
  <si>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</si>
  <si>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</si>
  <si>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</si>
  <si>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</si>
  <si>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</si>
  <si>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</si>
  <si>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</si>
  <si>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</si>
  <si>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</si>
  <si>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</si>
  <si>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</si>
  <si>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</si>
  <si>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</si>
  <si>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</si>
  <si>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</si>
  <si>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</si>
  <si>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</si>
  <si>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</si>
  <si>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</si>
  <si>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</si>
  <si>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</si>
  <si>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</si>
  <si>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</si>
  <si>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</si>
  <si>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</si>
  <si>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</si>
  <si>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</si>
  <si>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</si>
  <si>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</si>
  <si>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</si>
  <si>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</si>
  <si>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</si>
  <si>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</si>
  <si>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</si>
  <si>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</si>
  <si>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</si>
  <si>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</si>
  <si>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</si>
  <si>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</si>
  <si>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</si>
  <si>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</si>
  <si>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</si>
  <si>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</si>
  <si>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</si>
  <si>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</si>
  <si>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</si>
  <si>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</si>
  <si>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</si>
  <si>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</si>
  <si>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</si>
  <si>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</si>
  <si>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</si>
  <si>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</si>
  <si>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</si>
  <si>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</si>
  <si>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</si>
  <si>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</si>
  <si>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</si>
  <si>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</si>
  <si>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</si>
  <si>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</si>
  <si>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</si>
  <si>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</si>
  <si>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</si>
  <si>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</si>
  <si>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</si>
  <si>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</si>
  <si>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</si>
  <si>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</si>
  <si>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</si>
  <si>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</si>
  <si>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</si>
  <si>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</si>
  <si>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</si>
  <si>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</si>
  <si>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</si>
  <si>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50 min</t>
  </si>
  <si>
    <t>PCM-20251124-00000908</t>
  </si>
  <si>
    <t xml:space="preserve">2025-11-24 12:07:25
</t>
  </si>
  <si>
    <t>30 min</t>
  </si>
  <si>
    <t xml:space="preserve">wait pcm </t>
  </si>
  <si>
    <t>ryq0957</t>
  </si>
  <si>
    <t xml:space="preserve">2025-11-24 12:49:36
</t>
  </si>
  <si>
    <t>PCM-20251124-00000972</t>
  </si>
  <si>
    <t>ryq0964</t>
  </si>
  <si>
    <t xml:space="preserve">Restored by PG </t>
  </si>
  <si>
    <t xml:space="preserve">PCM-20251124-00001091
</t>
  </si>
  <si>
    <t>riy2700</t>
  </si>
  <si>
    <t xml:space="preserve">2025-11-24 13:55:53
</t>
  </si>
  <si>
    <t>35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</si>
  <si>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</si>
  <si>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</si>
  <si>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</si>
  <si>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</si>
  <si>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</si>
  <si>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</si>
  <si>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</si>
  <si>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90 Min</t>
  </si>
  <si>
    <t>PCM-20251124-00000927</t>
  </si>
  <si>
    <t>PCM-20251124-00000946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</si>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</sst>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8" totalsRowShown="0" headerRowDxfId="48" dataDxfId="47" headerRowBorderDxfId="45" tableBorderDxfId="46" totalsRowBorderDxfId="44">
  <autoFilter ref="A1:L3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31" dataDxfId="30" headerRowBorderDxfId="28" tableBorderDxfId="29">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322.64142615741002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45985.589852083336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45985.589852083336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45985.589852083336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45985.589852083336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45985.589852083336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45985.589852083336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45985.589852083336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45985.589852083336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45985.589852083336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45985.589852083336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45985.589852083336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45985.589852083336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45985.589852083336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45985.589852083336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45985.589852083336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45985.589852083336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45985.589852083336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45985.589852083336</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45985.589852083336</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3797571F-6B32-4163-89B7-72298DA1B826}"/>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tabSelected="1" workbookViewId="0">
      <pane ySplit="1" topLeftCell="A2" activePane="bottomLeft" state="frozen"/>
      <selection pane="bottomLeft" activeCell="L8" sqref="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160.59001412037469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1.2024331018546945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39107</v>
      </c>
      <c r="B5" s="18" t="str">
        <f>IFERROR(VLOOKUP(D5,DB!A:K,11,0),"")</f>
        <v>R2</v>
      </c>
      <c r="C5" s="18">
        <v>2</v>
      </c>
      <c r="D5" s="18" t="s">
        <v>23716</v>
      </c>
      <c r="E5" s="102" t="s">
        <v>39100</v>
      </c>
      <c r="F5" s="103">
        <v>45985.51122685185</v>
      </c>
      <c r="G5" s="104">
        <f ca="1">IFERROR(NOW()-F5,"-")</f>
        <v>7.8625231486512348E-2</v>
      </c>
      <c r="H5" s="151"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1">
        <v>45985.512511574074</v>
      </c>
      <c r="G6" s="104">
        <f ca="1">IFERROR(NOW()-F6,"-")</f>
        <v>7.7340509262285195E-2</v>
      </c>
      <c r="H6" s="151"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45985.589852083336</v>
      </c>
      <c r="H7" s="151" t="s">
        <v>39115</v>
      </c>
      <c r="I7" s="18" t="str">
        <f>IFERROR(VLOOKUP(D7,DB!A:F,6,0),"")</f>
        <v>SCECO</v>
      </c>
      <c r="J7" s="18" t="str">
        <f>IFERROR(VLOOKUP(D7,DB!A:G,7,0),"")</f>
        <v>Vandalized</v>
      </c>
      <c r="K7" s="19" t="s">
        <v>39109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2" t="s">
        <v>39116</v>
      </c>
      <c r="B8" s="18" t="str">
        <f>IFERROR(VLOOKUP(D8,DB!A:K,11,0),"")</f>
        <v>R2</v>
      </c>
      <c r="C8" s="18">
        <v>4</v>
      </c>
      <c r="D8" s="18" t="s">
        <v>39117</v>
      </c>
      <c r="E8" s="102" t="s">
        <v>39100</v>
      </c>
      <c r="F8" s="151">
        <v>45985.541909722226</v>
      </c>
      <c r="G8" s="104">
        <f ca="1">IFERROR(NOW()-F8,"-")</f>
        <v>4.794236111047212E-2</v>
      </c>
      <c r="H8" s="151" t="s">
        <v>39115</v>
      </c>
      <c r="I8" s="18" t="str">
        <f>IFERROR(VLOOKUP(D8,DB!A:F,6,0),"")</f>
        <v>SCECO</v>
      </c>
      <c r="J8" s="18" t="str">
        <f>IFERROR(VLOOKUP(D8,DB!A:G,7,0),"")</f>
        <v>Vandalized+Vandalized</v>
      </c>
      <c r="K8" s="18"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52" t="s">
        <v>39119</v>
      </c>
      <c r="B9" s="18" t="str">
        <f>IFERROR(VLOOKUP(D9,DB!A:K,11,0),"")</f>
        <v>R2</v>
      </c>
      <c r="C9" s="18">
        <v>1</v>
      </c>
      <c r="D9" s="18" t="s">
        <v>39120</v>
      </c>
      <c r="E9" s="102" t="s">
        <v>39100</v>
      </c>
      <c r="F9" s="103">
        <v>45985.586238425924</v>
      </c>
      <c r="G9" s="104">
        <f ca="1">IFERROR(NOW()-F9,"-")</f>
        <v>3.6136574126430787E-3</v>
      </c>
      <c r="H9" s="151" t="s">
        <v>39121</v>
      </c>
      <c r="I9" s="18" t="str">
        <f>IFERROR(VLOOKUP(D9,DB!A:F,6,0),"")</f>
        <v>Generator-SG</v>
      </c>
      <c r="J9" s="18" t="str">
        <f>IFERROR(VLOOKUP(D9,DB!A:G,7,0),"")</f>
        <v>Vandalized</v>
      </c>
      <c r="K9" s="19" t="s">
        <v>39122</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45985.589852083336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45985.589852083336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45985.589852083336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45985.589852083336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45985.589852083336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45985.589852083336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45985.589852083336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45985.589852083336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45985.589852083336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45985.589852083336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45985.589852083336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45985.589852083336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45985.589852083336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45985.589852083336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45985.589852083336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45985.589852083336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45985.589852083336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45985.589852083336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45985.589852083336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45985.589852083336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45985.589852083336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45985.589852083336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45985.589852083336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45985.589852083336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45985.589852083336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45985.589852083336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45985.589852083336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45985.589852083336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45985.589852083336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45985.589852083336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45985.589852083336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45985.589852083336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45985.589852083336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45985.589852083336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45985.589852083336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45985.589852083336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45985.589852083336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45985.589852083336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45985.589852083336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45985.589852083336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45985.589852083336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45985.589852083336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45985.589852083336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45985.589852083336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45985.589852083336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45985.589852083336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45985.589852083336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45985.589852083336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45985.589852083336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45985.589852083336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45985.589852083336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45985.589852083336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45985.589852083336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45985.589852083336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45985.589852083336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45985.589852083336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45985.589852083336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45985.589852083336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45985.589852083336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45985.589852083336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45985.589852083336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45985.589852083336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45985.589852083336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45985.589852083336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45985.589852083336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45985.589852083336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45985.589852083336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45985.589852083336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45985.589852083336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45985.589852083336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45985.589852083336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45985.589852083336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45985.589852083336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45985.589852083336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45985.589852083336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45985.589852083336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45985.589852083336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45985.589852083336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45985.589852083336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45985.589852083336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45985.589852083336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45985.589852083336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45985.589852083336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45985.589852083336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45985.589852083336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45985.589852083336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45985.589852083336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45985.589852083336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45985.589852083336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45985.589852083336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45985.589852083336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45985.589852083336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45985.589852083336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45985.589852083336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45985.589852083336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45985.589852083336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45985.589852083336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45985.589852083336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45985.589852083336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45985.589852083336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45985.589852083336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45985.589852083336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45985.589852083336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45985.589852083336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45985.589852083336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45985.589852083336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45985.589852083336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45985.589852083336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45985.589852083336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45985.589852083336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45985.589852083336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45985.589852083336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45985.589852083336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45985.589852083336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45985.589852083336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45985.589852083336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45985.589852083336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45985.589852083336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45985.589852083336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45985.589852083336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45985.589852083336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45985.589852083336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45985.589852083336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45985.589852083336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45985.589852083336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45985.589852083336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45985.589852083336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45985.589852083336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45985.589852083336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45985.589852083336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45985.589852083336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45985.589852083336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45985.589852083336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45985.589852083336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45985.589852083336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45985.589852083336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45985.589852083336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45985.589852083336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45985.589852083336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45985.589852083336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45985.589852083336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45985.589852083336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45985.589852083336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45985.589852083336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45985.589852083336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45985.589852083336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45985.589852083336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45985.589852083336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45985.589852083336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45985.589852083336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45985.589852083336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45985.589852083336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45985.589852083336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45985.589852083336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45985.589852083336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45985.589852083336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45985.589852083336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45985.589852083336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45985.589852083336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45985.589852083336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45985.589852083336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45985.589852083336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45985.589852083336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45985.589852083336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45985.589852083336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45985.589852083336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45985.589852083336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45985.589852083336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45985.589852083336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45985.589852083336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45985.589852083336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45985.589852083336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45985.589852083336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45985.589852083336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45985.589852083336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45985.589852083336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45985.589852083336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45985.589852083336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45985.589852083336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45985.589852083336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45985.589852083336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45985.589852083336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45985.589852083336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45985.589852083336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45985.589852083336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45985.589852083336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45985.589852083336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45985.589852083336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45985.589852083336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45985.589852083336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45985.589852083336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45985.589852083336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45985.589852083336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45985.589852083336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45985.589852083336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45985.589852083336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45985.589852083336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45985.589852083336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45985.589852083336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45985.589852083336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45985.589852083336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45985.589852083336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45985.589852083336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45985.589852083336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45985.589852083336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45985.589852083336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45985.589852083336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45985.589852083336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45985.589852083336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45985.589852083336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45985.589852083336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45985.589852083336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45985.589852083336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45985.589852083336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45985.589852083336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45985.589852083336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45985.589852083336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45985.589852083336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45985.589852083336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45985.589852083336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45985.589852083336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45985.589852083336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45985.589852083336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45985.589852083336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45985.589852083336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45985.589852083336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45985.589852083336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45985.589852083336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45985.589852083336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45985.589852083336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45985.589852083336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45985.589852083336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45985.589852083336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45985.589852083336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45985.589852083336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45985.589852083336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45985.589852083336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45985.589852083336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45985.589852083336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45985.589852083336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45985.589852083336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45985.589852083336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45985.589852083336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45985.589852083336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45985.589852083336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45985.589852083336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45985.589852083336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45985.589852083336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45985.589852083336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45985.589852083336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45985.589852083336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45985.589852083336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45985.589852083336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45985.589852083336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45985.589852083336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45985.589852083336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45985.589852083336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45985.589852083336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45985.589852083336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45985.589852083336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45985.589852083336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45985.589852083336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45985.589852083336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45985.589852083336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45985.589852083336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45985.589852083336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45985.589852083336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45985.589852083336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45985.589852083336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45985.589852083336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45985.589852083336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45985.589852083336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45985.589852083336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45985.589852083336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45985.589852083336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45985.589852083336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45985.589852083336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45985.589852083336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45985.589852083336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45985.589852083336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45985.589852083336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45985.589852083336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45985.589852083336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45985.589852083336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45985.589852083336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45985.589852083336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45985.589852083336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45985.589852083336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45985.589852083336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45985.589852083336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45985.589852083336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45985.589852083336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45985.589852083336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45985.589852083336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45985.589852083336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45985.589852083336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45985.589852083336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45985.589852083336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45985.589852083336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45985.589852083336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45985.589852083336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45985.589852083336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45985.589852083336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45985.589852083336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45985.589852083336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45985.589852083336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45985.589852083336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45985.589852083336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45985.589852083336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45985.589852083336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45985.589852083336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45985.589852083336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45985.589852083336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45985.589852083336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45985.589852083336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45985.589852083336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45985.589852083336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45985.589852083336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45985.589852083336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45985.589852083336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45985.589852083336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45985.589852083336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45985.589852083336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45985.589852083336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45985.589852083336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45985.589852083336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45985.589852083336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45985.589852083336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45985.589852083336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45985.589852083336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45985.589852083336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45985.589852083336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45985.589852083336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45985.589852083336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45985.589852083336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45985.589852083336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45985.589852083336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45985.589852083336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45985.589852083336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45985.589852083336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45985.589852083336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45985.589852083336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45985.589852083336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45985.589852083336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45985.589852083336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45985.589852083336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45985.589852083336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45985.589852083336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45985.589852083336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45985.589852083336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45985.589852083336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45985.589852083336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45985.589852083336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45985.589852083336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45985.589852083336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45985.589852083336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45985.589852083336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45985.589852083336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45985.589852083336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45985.589852083336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45985.589852083336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45985.589852083336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45985.589852083336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45985.589852083336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45985.589852083336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45985.589852083336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45985.589852083336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45985.589852083336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45985.589852083336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45985.589852083336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45985.589852083336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45985.589852083336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45985.589852083336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45985.589852083336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45985.589852083336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45985.589852083336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45985.589852083336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45985.589852083336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45985.589852083336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45985.589852083336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45985.589852083336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45985.589852083336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45985.589852083336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45985.589852083336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45985.589852083336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45985.589852083336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45985.589852083336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45985.589852083336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45985.589852083336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45985.589852083336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45985.589852083336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45985.589852083336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45985.589852083336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45985.589852083336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45985.589852083336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45985.589852083336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45985.589852083336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45985.589852083336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45985.589852083336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45985.589852083336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45985.589852083336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45985.589852083336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45985.589852083336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45985.589852083336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45985.589852083336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45985.589852083336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45985.589852083336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45985.589852083336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45985.589852083336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45985.589852083336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45985.589852083336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45985.589852083336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45985.589852083336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45985.589852083336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45985.589852083336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45985.589852083336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45985.589852083336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45985.589852083336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45985.589852083336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45985.589852083336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45985.589852083336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45985.589852083336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45985.589852083336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45985.589852083336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45985.589852083336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45985.589852083336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45985.589852083336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45985.589852083336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45985.589852083336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45985.589852083336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45985.589852083336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45985.589852083336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45985.589852083336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45985.589852083336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45985.589852083336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45985.589852083336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45985.589852083336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45985.589852083336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45985.589852083336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45985.589852083336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45985.589852083336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45985.589852083336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45985.589852083336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45985.589852083336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45985.589852083336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45985.589852083336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45985.589852083336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45985.589852083336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45985.589852083336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45985.589852083336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45985.589852083336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45985.589852083336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45985.589852083336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45985.589852083336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45985.589852083336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45985.589852083336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45985.589852083336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45985.589852083336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45985.589852083336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45985.589852083336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45985.589852083336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45985.589852083336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45985.589852083336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45985.589852083336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45985.589852083336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45985.589852083336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45985.589852083336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45985.589852083336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45985.589852083336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45985.589852083336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45985.589852083336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45985.589852083336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45985.589852083336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45985.589852083336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45985.589852083336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45985.589852083336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45985.589852083336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45985.589852083336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45985.589852083336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45985.589852083336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45985.589852083336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45985.589852083336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45985.589852083336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45985.589852083336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45985.589852083336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45985.589852083336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45985.589852083336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45985.589852083336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45985.589852083336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45985.589852083336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45985.589852083336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45985.589852083336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45985.589852083336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45985.589852083336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45985.589852083336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45985.589852083336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45985.589852083336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45985.589852083336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45985.589852083336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45985.589852083336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45985.589852083336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45985.589852083336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45985.589852083336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45985.589852083336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45985.589852083336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45985.589852083336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45985.589852083336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45985.589852083336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45985.589852083336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45985.589852083336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45985.589852083336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45985.589852083336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45985.589852083336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45985.589852083336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45985.589852083336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45985.589852083336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45985.589852083336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45985.589852083336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45985.589852083336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45985.589852083336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45985.589852083336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45985.589852083336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45985.589852083336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45985.589852083336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45985.589852083336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45985.589852083336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45985.589852083336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45985.589852083336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45985.589852083336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45985.589852083336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45985.589852083336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45985.589852083336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45985.589852083336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45985.589852083336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45985.589852083336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45985.589852083336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45985.589852083336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45985.589852083336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45985.589852083336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45985.589852083336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45985.589852083336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45985.589852083336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45985.589852083336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45985.589852083336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45985.589852083336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45985.589852083336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45985.589852083336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45985.589852083336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45985.589852083336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45985.589852083336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45985.589852083336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45985.589852083336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45985.589852083336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45985.589852083336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45985.589852083336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45985.589852083336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45985.589852083336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45985.589852083336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45985.589852083336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45985.589852083336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45985.589852083336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45985.589852083336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45985.589852083336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45985.589852083336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45985.589852083336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45985.589852083336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45985.589852083336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45985.589852083336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45985.589852083336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45985.589852083336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45985.589852083336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45985.589852083336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45985.589852083336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45985.589852083336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45985.589852083336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45985.589852083336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45985.589852083336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45985.589852083336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45985.589852083336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45985.589852083336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45985.589852083336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45985.589852083336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45985.589852083336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45985.589852083336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45985.589852083336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45985.589852083336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45985.589852083336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45985.589852083336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45985.589852083336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45985.589852083336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45985.589852083336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45985.589852083336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45985.589852083336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45985.589852083336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45985.589852083336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45985.589852083336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45985.589852083336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45985.589852083336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45985.589852083336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45985.589852083336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45985.589852083336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45985.589852083336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45985.589852083336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45985.589852083336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45985.589852083336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45985.589852083336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45985.589852083336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45985.589852083336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45985.589852083336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45985.589852083336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45985.589852083336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45985.589852083336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45985.589852083336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45985.589852083336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45985.589852083336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45985.589852083336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45985.589852083336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45985.589852083336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45985.589852083336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45985.589852083336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45985.589852083336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45985.589852083336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45985.589852083336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45985.589852083336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45985.589852083336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45985.589852083336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45985.589852083336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45985.589852083336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45985.589852083336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45985.589852083336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45985.589852083336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45985.589852083336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45985.589852083336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45985.589852083336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45985.589852083336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45985.589852083336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45985.589852083336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45985.589852083336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45985.589852083336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45985.589852083336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45985.589852083336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45985.589852083336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45985.589852083336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45985.589852083336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45985.589852083336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45985.589852083336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45985.589852083336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45985.589852083336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45985.589852083336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45985.589852083336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45985.589852083336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45985.589852083336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45985.589852083336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45985.589852083336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45985.589852083336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45985.589852083336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45985.589852083336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45985.589852083336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45985.589852083336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45985.589852083336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45985.589852083336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45985.589852083336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45985.589852083336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45985.589852083336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45985.589852083336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45985.589852083336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45985.589852083336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45985.589852083336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45985.589852083336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45985.589852083336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45985.589852083336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45985.589852083336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45985.589852083336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45985.589852083336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45985.589852083336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45985.589852083336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45985.589852083336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45985.589852083336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45985.589852083336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45985.589852083336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45985.589852083336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45985.589852083336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45985.589852083336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45985.589852083336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45985.589852083336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45985.589852083336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45985.589852083336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45985.589852083336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45985.589852083336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45985.589852083336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45985.589852083336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45985.589852083336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45985.589852083336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45985.589852083336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45985.589852083336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45985.589852083336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45985.589852083336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45985.589852083336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45985.589852083336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45985.589852083336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45985.589852083336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45985.589852083336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45985.589852083336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45985.589852083336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45985.589852083336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45985.589852083336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45985.589852083336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45985.589852083336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45985.589852083336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45985.589852083336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45985.589852083336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45985.589852083336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45985.589852083336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45985.589852083336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45985.589852083336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45985.589852083336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45985.589852083336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45985.589852083336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45985.589852083336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45985.589852083336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45985.589852083336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45985.589852083336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45985.589852083336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45985.589852083336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45985.589852083336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45985.589852083336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45985.589852083336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45985.589852083336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45985.589852083336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45985.589852083336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45985.589852083336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45985.589852083336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45985.589852083336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45985.589852083336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45985.589852083336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45985.589852083336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45985.589852083336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45985.589852083336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45985.589852083336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45985.589852083336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45985.589852083336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45985.589852083336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45985.589852083336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45985.589852083336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45985.589852083336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45985.589852083336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45985.589852083336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45985.589852083336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45985.589852083336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45985.589852083336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45985.589852083336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45985.589852083336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45985.589852083336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45985.589852083336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45985.589852083336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45985.589852083336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45985.589852083336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45985.589852083336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45985.589852083336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45985.589852083336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45985.589852083336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45985.589852083336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45985.589852083336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45985.589852083336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45985.589852083336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45985.589852083336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45985.589852083336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45985.589852083336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45985.589852083336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45985.589852083336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45985.589852083336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45985.589852083336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45985.589852083336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45985.589852083336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45985.589852083336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45985.589852083336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45985.589852083336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45985.589852083336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45985.589852083336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45985.589852083336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45985.589852083336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45985.589852083336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45985.589852083336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45985.589852083336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45985.589852083336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45985.589852083336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45985.589852083336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45985.589852083336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45985.589852083336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45985.589852083336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45985.589852083336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45985.589852083336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45985.589852083336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45985.589852083336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45985.589852083336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45985.589852083336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45985.589852083336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45985.589852083336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45985.589852083336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45985.589852083336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45985.589852083336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45985.589852083336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45985.589852083336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45985.589852083336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45985.589852083336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45985.589852083336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45985.589852083336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45985.589852083336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45985.589852083336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45985.589852083336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45985.589852083336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45985.589852083336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45985.589852083336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45985.589852083336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45985.589852083336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45985.589852083336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45985.589852083336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45985.589852083336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45985.589852083336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45985.589852083336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45985.589852083336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45985.589852083336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45985.589852083336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45985.589852083336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45985.589852083336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45985.589852083336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45985.589852083336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45985.589852083336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45985.589852083336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45985.589852083336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45985.589852083336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45985.589852083336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45985.589852083336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45985.589852083336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45985.589852083336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45985.589852083336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45985.589852083336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45985.589852083336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45985.589852083336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45985.589852083336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45985.589852083336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45985.589852083336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45985.589852083336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45985.589852083336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45985.589852083336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45985.589852083336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45985.589852083336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45985.589852083336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45985.589852083336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45985.589852083336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45985.589852083336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45985.589852083336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45985.589852083336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45985.589852083336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45985.589852083336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45985.589852083336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45985.589852083336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45985.589852083336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45985.589852083336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45985.589852083336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45985.589852083336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45985.589852083336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45985.589852083336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45985.589852083336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45985.589852083336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45985.589852083336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45985.589852083336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45985.589852083336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45985.589852083336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45985.589852083336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45985.589852083336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45985.589852083336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45985.589852083336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45985.589852083336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45985.589852083336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45985.589852083336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45985.589852083336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45985.589852083336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45985.589852083336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45985.589852083336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45985.589852083336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45985.589852083336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45985.589852083336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45985.589852083336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45985.589852083336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45985.589852083336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45985.589852083336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45985.589852083336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45985.589852083336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45985.589852083336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45985.589852083336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45985.589852083336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45985.589852083336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45985.589852083336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45985.589852083336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45985.589852083336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45985.589852083336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45985.589852083336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45985.589852083336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45985.589852083336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45985.589852083336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45985.589852083336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45985.589852083336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45985.589852083336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45985.589852083336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45985.589852083336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45985.589852083336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45985.589852083336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45985.589852083336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45985.589852083336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45985.589852083336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45985.589852083336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45985.589852083336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45985.589852083336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45985.589852083336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45985.589852083336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45985.589852083336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45985.589852083336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45985.589852083336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45985.589852083336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45985.589852083336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45985.589852083336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45985.589852083336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45985.589852083336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45985.589852083336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45985.589852083336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45985.589852083336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45985.589852083336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45985.589852083336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45985.589852083336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45985.589852083336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45985.589852083336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45985.589852083336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45985.589852083336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45985.589852083336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45985.589852083336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45985.589852083336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45985.589852083336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45985.589852083336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45985.589852083336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45985.589852083336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45985.589852083336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45985.589852083336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45985.589852083336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45985.589852083336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45985.589852083336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45985.589852083336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45985.589852083336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45985.589852083336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45985.589852083336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45985.589852083336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45985.589852083336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45985.589852083336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45985.589852083336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45985.589852083336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45985.589852083336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45985.589852083336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45985.589852083336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45985.589852083336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45985.589852083336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45985.589852083336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45985.589852083336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45985.589852083336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45985.589852083336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45985.589852083336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45985.589852083336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45985.589852083336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45985.589852083336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45985.589852083336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45985.589852083336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45985.589852083336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45985.589852083336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45985.589852083336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45985.589852083336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45985.589852083336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45985.589852083336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45985.589852083336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45985.589852083336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45985.589852083336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45985.589852083336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45985.589852083336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45985.589852083336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45985.589852083336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45985.589852083336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45985.589852083336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45985.589852083336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45985.589852083336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45985.589852083336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45985.589852083336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45985.589852083336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45985.589852083336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45985.589852083336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45985.589852083336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45985.589852083336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45985.589852083336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45985.589852083336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45985.589852083336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45985.589852083336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45985.589852083336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45985.589852083336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45985.589852083336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45985.589852083336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45985.589852083336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45985.589852083336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45985.589852083336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45985.589852083336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45985.589852083336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45985.589852083336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45985.589852083336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45985.589852083336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45985.589852083336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45985.589852083336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45985.589852083336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45985.589852083336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45985.589852083336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45985.589852083336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45985.589852083336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45985.589852083336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45985.589852083336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45985.589852083336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45985.589852083336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45985.589852083336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45985.589852083336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45985.589852083336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45985.589852083336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45985.589852083336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45985.589852083336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45985.589852083336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45985.589852083336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45985.589852083336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45985.589852083336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45985.589852083336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45985.589852083336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45985.589852083336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45985.589852083336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45985.589852083336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45985.589852083336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45985.589852083336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45985.589852083336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45985.589852083336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45985.589852083336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45985.589852083336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45985.589852083336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45985.589852083336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45985.589852083336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45985.589852083336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45985.589852083336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45985.589852083336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45985.589852083336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45985.589852083336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45985.589852083336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45985.589852083336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45985.589852083336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45985.589852083336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45985.589852083336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45985.589852083336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45985.589852083336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45985.589852083336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45985.589852083336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45985.589852083336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45985.589852083336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45985.589852083336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45985.589852083336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45985.589852083336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45985.589852083336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45985.589852083336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45985.589852083336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45985.589852083336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45985.589852083336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45985.589852083336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45985.589852083336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45985.589852083336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45985.589852083336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45985.589852083336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45985.589852083336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45985.589852083336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45985.589852083336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45985.589852083336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45985.589852083336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45985.589852083336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45985.589852083336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45985.589852083336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45985.589852083336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45985.589852083336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45985.589852083336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45985.589852083336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45985.589852083336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45985.589852083336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45985.589852083336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45985.589852083336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45985.589852083336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45985.589852083336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39123</v>
      </c>
      <c r="B2" s="91" t="str">
        <f>IFERROR(VLOOKUP(D2,DB!A:K,11,0),"")</f>
        <v>R4</v>
      </c>
      <c r="C2" s="93">
        <v>1</v>
      </c>
      <c r="D2" s="91" t="s">
        <v>35092</v>
      </c>
      <c r="E2" s="94" t="s">
        <v>39021</v>
      </c>
      <c r="F2" s="95">
        <v>45703.480717592596</v>
      </c>
      <c r="G2" s="96">
        <f ca="1">IFERROR(NOW()-F2,"")</f>
        <v>282.10913449073996</v>
      </c>
      <c r="H2" s="95">
        <v>45703.474768518521</v>
      </c>
      <c r="I2" s="95" t="str">
        <f>IFERROR(VLOOKUP(D2,DB!A:F,6,0),"")</f>
        <v>SCECO</v>
      </c>
      <c r="J2" s="95" t="str">
        <f>IFERROR(VLOOKUP(D2,DB!A:G,7,0),"")</f>
        <v>Dead</v>
      </c>
      <c r="K2" s="97" t="s">
        <v>39124</v>
      </c>
      <c r="L2" s="91" t="str">
        <f>IFERROR(VLOOKUP(D2,DB!A:I,9,0),"")</f>
        <v>Latis</v>
      </c>
    </row>
    <row r="3" spans="1:16" ht="42.75" customHeight="1">
      <c r="A3" s="113" t="s">
        <v>39125</v>
      </c>
      <c r="B3" s="113" t="str">
        <f>IFERROR(VLOOKUP(D3,DB!A:K,11,0),"")</f>
        <v>R4</v>
      </c>
      <c r="C3" s="93">
        <v>1</v>
      </c>
      <c r="D3" s="91" t="s">
        <v>38804</v>
      </c>
      <c r="E3" s="94" t="s">
        <v>39021</v>
      </c>
      <c r="F3" s="95">
        <v>45984.493113425924</v>
      </c>
      <c r="G3" s="96">
        <f ca="1">IFERROR(NOW()-F3,"")</f>
        <v>1.096738657412061</v>
      </c>
      <c r="H3" s="95">
        <v>45983.94866898148</v>
      </c>
      <c r="I3" s="113" t="str">
        <f>IFERROR(VLOOKUP(D3,DB!A:F,6,0),"")</f>
        <v>Sceco</v>
      </c>
      <c r="J3" s="113" t="str">
        <f>IFERROR(VLOOKUP(D3,DB!A:G,7,0),"")</f>
        <v>In progress</v>
      </c>
      <c r="K3" s="97" t="s">
        <v>39126</v>
      </c>
      <c r="L3" s="91" t="str">
        <f>IFERROR(VLOOKUP(D3,DB!A:I,9,0),"")</f>
        <v>Latis</v>
      </c>
    </row>
    <row r="4" spans="1:16" ht="15" customHeight="1">
      <c r="A4" s="113" t="s">
        <v>39127</v>
      </c>
      <c r="B4" s="113" t="str">
        <f>IFERROR(VLOOKUP(D4,DB!A:K,11,0),"")</f>
        <v>R4</v>
      </c>
      <c r="C4" s="93">
        <v>1</v>
      </c>
      <c r="D4" s="91" t="s">
        <v>36861</v>
      </c>
      <c r="E4" s="94" t="s">
        <v>39021</v>
      </c>
      <c r="F4" s="95"/>
      <c r="G4" s="96">
        <f t="shared" ref="G4:G22" ca="1" si="0">IFERROR(NOW()-F4,"")</f>
        <v>45985.589852083336</v>
      </c>
      <c r="H4" s="95">
        <v>45985.458634259259</v>
      </c>
      <c r="I4" s="113" t="str">
        <f>IFERROR(VLOOKUP(D4,DB!A:F,6,0),"")</f>
        <v>SCECO</v>
      </c>
      <c r="J4" s="113" t="str">
        <f>IFERROR(VLOOKUP(D4,DB!A:G,7,0),"")</f>
        <v>Dead</v>
      </c>
      <c r="K4" s="97" t="s">
        <v>39128</v>
      </c>
      <c r="L4" s="91" t="str">
        <f>IFERROR(VLOOKUP(D4,DB!A:I,9,0),"")</f>
        <v>Latis</v>
      </c>
    </row>
    <row r="5" spans="1:16" ht="15" customHeight="1">
      <c r="A5" s="113" t="s">
        <v>39129</v>
      </c>
      <c r="B5" s="113" t="str">
        <f>IFERROR(VLOOKUP(D5,DB!A:K,11,0),"")</f>
        <v>R4</v>
      </c>
      <c r="C5" s="93">
        <v>1</v>
      </c>
      <c r="D5" s="91" t="s">
        <v>36088</v>
      </c>
      <c r="E5" s="94" t="s">
        <v>39021</v>
      </c>
      <c r="F5" s="95">
        <v>45985.492581018516</v>
      </c>
      <c r="G5" s="96">
        <f t="shared" ca="1" si="0"/>
        <v>9.7271064820233732E-2</v>
      </c>
      <c r="H5" s="95">
        <v>45985.486747685187</v>
      </c>
      <c r="I5" s="113" t="str">
        <f>IFERROR(VLOOKUP(D5,DB!A:F,6,0),"")</f>
        <v>Generator-SG</v>
      </c>
      <c r="J5" s="113" t="str">
        <f>IFERROR(VLOOKUP(D5,DB!A:G,7,0),"")</f>
        <v>No BB Shifted</v>
      </c>
      <c r="K5" s="97" t="s">
        <v>39130</v>
      </c>
      <c r="L5" s="91" t="str">
        <f>IFERROR(VLOOKUP(D5,DB!A:I,9,0),"")</f>
        <v>Latis</v>
      </c>
    </row>
    <row r="6" spans="1:16" ht="15" customHeight="1">
      <c r="A6" s="113" t="s">
        <v>39131</v>
      </c>
      <c r="B6" s="113" t="str">
        <f>IFERROR(VLOOKUP(D6,DB!A:K,11,0),"")</f>
        <v>R4</v>
      </c>
      <c r="C6" s="93">
        <v>1</v>
      </c>
      <c r="D6" s="91" t="s">
        <v>28052</v>
      </c>
      <c r="E6" s="94" t="s">
        <v>39021</v>
      </c>
      <c r="F6" s="95">
        <v>45985.520601851851</v>
      </c>
      <c r="G6" s="96">
        <f t="shared" ca="1" si="0"/>
        <v>6.9250231485057157E-2</v>
      </c>
      <c r="H6" s="95">
        <v>45985.512557870374</v>
      </c>
      <c r="I6" s="113" t="str">
        <f>IFERROR(VLOOKUP(D6,DB!A:F,6,0),"")</f>
        <v>SCECO+STB</v>
      </c>
      <c r="J6" s="113" t="str">
        <f>IFERROR(VLOOKUP(D6,DB!A:G,7,0),"")</f>
        <v>Dead</v>
      </c>
      <c r="K6" s="97" t="s">
        <v>39130</v>
      </c>
      <c r="L6" s="91" t="str">
        <f>IFERROR(VLOOKUP(D6,DB!A:I,9,0),"")</f>
        <v>Latis</v>
      </c>
    </row>
    <row r="7" spans="1:16" ht="15" customHeight="1">
      <c r="A7" s="113" t="s">
        <v>39132</v>
      </c>
      <c r="B7" s="113" t="str">
        <f>IFERROR(VLOOKUP(D7,DB!A:K,11,0),"")</f>
        <v>R4</v>
      </c>
      <c r="C7" s="93">
        <v>6</v>
      </c>
      <c r="D7" s="91" t="s">
        <v>36083</v>
      </c>
      <c r="E7" s="94" t="s">
        <v>39021</v>
      </c>
      <c r="F7" s="95">
        <v>45985.530775462961</v>
      </c>
      <c r="G7" s="96">
        <f t="shared" ca="1" si="0"/>
        <v>5.9076620374980848E-2</v>
      </c>
      <c r="H7" s="95">
        <v>45985.520775462966</v>
      </c>
      <c r="I7" s="113" t="str">
        <f>IFERROR(VLOOKUP(D7,DB!A:F,6,0),"")</f>
        <v>Generator-SG</v>
      </c>
      <c r="J7" s="113" t="str">
        <f>IFERROR(VLOOKUP(D7,DB!A:G,7,0),"")</f>
        <v>In progress</v>
      </c>
      <c r="K7" s="97" t="s">
        <v>39133</v>
      </c>
      <c r="L7" s="91" t="str">
        <f>IFERROR(VLOOKUP(D7,DB!A:I,9,0),"")</f>
        <v>Latis</v>
      </c>
    </row>
    <row r="8" spans="1:16" ht="15" customHeight="1">
      <c r="A8" s="113"/>
      <c r="B8" s="113" t="str">
        <f>IFERROR(VLOOKUP(D8,DB!A:K,11,0),"")</f>
        <v/>
      </c>
      <c r="C8" s="93"/>
      <c r="D8" s="91"/>
      <c r="E8" s="94"/>
      <c r="F8" s="95"/>
      <c r="G8" s="96">
        <f t="shared" ca="1" si="0"/>
        <v>45985.589852083336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45985.589852083336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45985.589852083336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45985.589852083336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45985.589852083336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45985.589852083336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45985.589852083336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45985.589852083336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45985.589852083336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45985.589852083336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45985.589852083336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45985.589852083336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45985.589852083336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45985.589852083336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45985.589852083336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45985.589852083336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45985.589852083336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45985.589852083336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45985.589852083336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45985.589852083336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45985.589852083336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45985.589852083336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45985.589852083336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45985.589852083336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45985.589852083336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45985.589852083336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45985.589852083336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45985.589852083336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45985.589852083336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45985.589852083336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45985.589852083336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45985.589852083336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45985.589852083336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45985.589852083336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45985.589852083336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45985.589852083336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45985.589852083336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45985.589852083336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45985.589852083336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45985.589852083336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45985.589852083336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45985.589852083336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45985.589852083336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45985.589852083336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45985.589852083336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45985.589852083336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45985.589852083336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45985.589852083336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45985.589852083336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45985.589852083336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45985.589852083336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45985.589852083336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45985.589852083336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45985.589852083336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45985.589852083336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45985.589852083336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45985.589852083336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45985.589852083336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45985.589852083336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45985.589852083336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45985.589852083336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45985.589852083336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45985.589852083336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45985.589852083336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45985.589852083336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45985.589852083336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45985.589852083336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45985.589852083336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45985.589852083336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45985.589852083336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45985.589852083336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45985.589852083336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45985.589852083336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45985.589852083336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45985.589852083336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45985.589852083336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45985.589852083336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45985.589852083336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45985.589852083336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45985.589852083336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45985.589852083336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45985.589852083336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45985.589852083336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45985.589852083336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45985.589852083336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45985.589852083336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45985.589852083336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45985.589852083336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45985.589852083336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45985.589852083336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45985.589852083336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45985.589852083336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45985.589852083336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45985.589852083336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45985.589852083336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45985.589852083336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45985.589852083336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45985.589852083336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45985.589852083336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45985.589852083336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45985.589852083336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45985.589852083336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45985.589852083336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45985.589852083336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45985.589852083336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45985.589852083336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45985.589852083336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45985.589852083336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45985.589852083336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45985.589852083336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45985.589852083336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45985.589852083336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45985.589852083336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45985.589852083336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45985.589852083336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45985.589852083336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45985.589852083336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45985.589852083336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45985.589852083336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45985.589852083336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45985.589852083336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45985.589852083336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45985.589852083336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45985.589852083336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45985.589852083336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45985.589852083336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45985.589852083336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45985.589852083336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45985.589852083336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45985.589852083336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45985.589852083336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45985.589852083336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45985.589852083336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45985.589852083336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45985.589852083336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45985.589852083336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45985.589852083336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45985.589852083336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45985.589852083336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45985.589852083336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45985.589852083336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45985.589852083336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45985.589852083336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45985.589852083336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45985.589852083336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45985.589852083336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45985.589852083336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45985.589852083336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45985.589852083336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45985.589852083336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45985.589852083336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45985.589852083336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45985.589852083336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45985.589852083336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45985.589852083336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45985.589852083336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45985.589852083336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45985.589852083336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45985.589852083336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45985.589852083336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45985.589852083336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45985.589852083336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45985.589852083336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45985.589852083336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45985.589852083336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45985.589852083336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45985.589852083336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45985.589852083336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45985.589852083336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45985.589852083336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45985.589852083336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45985.589852083336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45985.589852083336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45985.589852083336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45985.589852083336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45985.589852083336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45985.589852083336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45985.589852083336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45985.589852083336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45985.589852083336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45985.589852083336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45985.589852083336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45985.589852083336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45985.589852083336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45985.589852083336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45985.589852083336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45985.589852083336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45985.589852083336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45985.589852083336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45985.589852083336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45985.589852083336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45985.589852083336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45985.589852083336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45985.589852083336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45985.589852083336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45985.589852083336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45985.589852083336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45985.589852083336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45985.589852083336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45985.589852083336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45985.589852083336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45985.589852083336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45985.589852083336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45985.589852083336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45985.589852083336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45985.589852083336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45985.589852083336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45985.589852083336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45985.589852083336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45985.589852083336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45985.589852083336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45985.589852083336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45985.589852083336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45985.589852083336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45985.589852083336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45985.589852083336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45985.589852083336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45985.589852083336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45985.589852083336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45985.589852083336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45985.589852083336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45985.589852083336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45985.589852083336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45985.589852083336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45985.589852083336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45985.589852083336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45985.589852083336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45985.589852083336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45985.589852083336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45985.589852083336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45985.589852083336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45985.589852083336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45985.589852083336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45985.589852083336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45985.589852083336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45985.589852083336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45985.589852083336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45985.589852083336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45985.589852083336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45985.589852083336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45985.589852083336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45985.589852083336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45985.589852083336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45985.589852083336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45985.589852083336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45985.589852083336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45985.589852083336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45985.589852083336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45985.589852083336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45985.589852083336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45985.589852083336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45985.589852083336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45985.589852083336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45985.589852083336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45985.589852083336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45985.589852083336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45985.589852083336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45985.589852083336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45985.589852083336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45985.589852083336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45985.589852083336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45985.589852083336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45985.589852083336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45985.589852083336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45985.589852083336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45985.589852083336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45985.589852083336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45985.589852083336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45985.589852083336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45985.589852083336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45985.589852083336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45985.589852083336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45985.589852083336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45985.589852083336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45985.589852083336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45985.589852083336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45985.589852083336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45985.589852083336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45985.589852083336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45985.589852083336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45985.589852083336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45985.589852083336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45985.589852083336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45985.589852083336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45985.589852083336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45985.589852083336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45985.589852083336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45985.589852083336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45985.589852083336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45985.589852083336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45985.589852083336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45985.589852083336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45985.589852083336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45985.589852083336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45985.589852083336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45985.589852083336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45985.589852083336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45985.589852083336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45985.589852083336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45985.589852083336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45985.589852083336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45985.589852083336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45985.589852083336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45985.589852083336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45985.589852083336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45985.589852083336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45985.589852083336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45985.589852083336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45985.589852083336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45985.589852083336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45985.589852083336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45985.589852083336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45985.589852083336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45985.589852083336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45985.589852083336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45985.589852083336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45985.589852083336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45985.589852083336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45985.589852083336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45985.589852083336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45985.589852083336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45985.589852083336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45985.589852083336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45985.589852083336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45985.589852083336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45985.589852083336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45985.589852083336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45985.589852083336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45985.589852083336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45985.589852083336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45985.589852083336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45985.589852083336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45985.589852083336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45985.589852083336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45985.589852083336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388" ca="1" si="6">IFERROR(NOW()-F343,"")</f>
        <v>45985.589852083336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45985.589852083336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45985.589852083336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45985.589852083336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45985.589852083336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45985.589852083336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45985.589852083336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45985.589852083336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45985.589852083336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45985.589852083336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45985.589852083336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45985.589852083336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45985.589852083336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45985.589852083336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45985.589852083336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45985.589852083336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45985.589852083336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45985.589852083336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45985.589852083336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45985.589852083336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45985.589852083336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45985.589852083336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45985.589852083336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45985.589852083336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45985.589852083336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45985.589852083336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45985.589852083336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45985.589852083336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45985.589852083336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45985.589852083336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45985.589852083336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45985.589852083336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45985.589852083336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45985.589852083336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45985.589852083336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45985.589852083336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45985.589852083336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45985.589852083336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45985.589852083336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45985.589852083336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45985.589852083336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45985.589852083336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45985.589852083336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45985.589852083336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45985.589852083336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45985.589852083336</v>
      </c>
      <c r="H388" s="95"/>
      <c r="I388" s="113" t="str">
        <f>IFERROR(VLOOKUP(D388,DB!A:F,6,0),"")</f>
        <v/>
      </c>
      <c r="J388" s="113" t="str">
        <f>IFERROR(VLOOKUP(D388,DB!A:G,7,0),"")</f>
        <v/>
      </c>
      <c r="K388" s="97"/>
      <c r="L388" s="91" t="str">
        <f>IFERROR(VLOOKUP(D388,DB!A:I,9,0),"")</f>
        <v/>
      </c>
    </row>
  </sheetData>
  <dataValidations count="2">
    <dataValidation allowBlank="1" showInputMessage="1" showErrorMessage="1" sqref="E1" xr:uid="{A4F81451-56CC-4543-9497-104C4E44EE4B}"/>
    <dataValidation type="list" allowBlank="1" showInputMessage="1" showErrorMessage="1" sqref="E2:E3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39134</v>
      </c>
      <c r="B2" s="37" t="str">
        <f>IFERROR(VLOOKUP(D2,DB!A:K,11,0),"")</f>
        <v>R5</v>
      </c>
      <c r="C2" s="37">
        <v>3</v>
      </c>
      <c r="D2" s="106" t="s">
        <v>36011</v>
      </c>
      <c r="E2" s="37" t="s">
        <v>39021</v>
      </c>
      <c r="F2" s="38">
        <v>45891.832060185188</v>
      </c>
      <c r="G2" s="108">
        <f ca="1">IFERROR(NOW()-F2,"")</f>
        <v>93.757791898147843</v>
      </c>
      <c r="H2" s="38">
        <v>45891.790393518517</v>
      </c>
      <c r="I2" s="37" t="str">
        <f>IFERROR(VLOOKUP(D2,DB!A:F,6,0),"")</f>
        <v>Generator-SG</v>
      </c>
      <c r="J2" s="37" t="str">
        <f>IFERROR(VLOOKUP(D2,DB!A:G,7,0),"")</f>
        <v>Vandalized</v>
      </c>
      <c r="K2" s="37" t="s">
        <v>39135</v>
      </c>
      <c r="L2" s="37" t="str">
        <f>IFERROR(VLOOKUP(D2,DB!A:I,9,0),"")</f>
        <v>Latis</v>
      </c>
      <c r="M2" s="105"/>
    </row>
    <row r="3" spans="1:13" ht="30">
      <c r="A3" s="37" t="s">
        <v>39136</v>
      </c>
      <c r="B3" s="37" t="str">
        <f>IFERROR(VLOOKUP(D3,DB!A:K,11,0),"")</f>
        <v>R5</v>
      </c>
      <c r="C3" s="37">
        <v>1</v>
      </c>
      <c r="D3" s="37" t="s">
        <v>33268</v>
      </c>
      <c r="E3" s="37" t="s">
        <v>39100</v>
      </c>
      <c r="F3" s="38">
        <v>45926.188877314817</v>
      </c>
      <c r="G3" s="108">
        <f t="shared" ref="G3" ca="1" si="0">IFERROR(NOW()-F3,"")</f>
        <v>59.400974768519518</v>
      </c>
      <c r="H3" s="38">
        <v>45926.158159722225</v>
      </c>
      <c r="I3" s="37" t="str">
        <f>IFERROR(VLOOKUP(D3,DB!A:F,6,0),"")</f>
        <v>SCECO</v>
      </c>
      <c r="J3" s="37" t="str">
        <f>IFERROR(VLOOKUP(D3,DB!A:G,7,0),"")</f>
        <v>Good</v>
      </c>
      <c r="K3" s="37" t="s">
        <v>39137</v>
      </c>
      <c r="L3" s="37" t="str">
        <f>IFERROR(VLOOKUP(D3,DB!A:I,9,0),"")</f>
        <v>Latis</v>
      </c>
      <c r="M3" s="105"/>
    </row>
    <row r="4" spans="1:13" ht="48" customHeight="1">
      <c r="A4" s="109" t="s">
        <v>39138</v>
      </c>
      <c r="B4" s="109" t="str">
        <f>IFERROR(VLOOKUP(D4,DB!A:K,11,0),"")</f>
        <v>R5</v>
      </c>
      <c r="C4" s="109">
        <v>1</v>
      </c>
      <c r="D4" s="109" t="s">
        <v>34758</v>
      </c>
      <c r="E4" s="109" t="s">
        <v>39100</v>
      </c>
      <c r="F4" s="110">
        <v>45948.661111111112</v>
      </c>
      <c r="G4" s="111">
        <f t="shared" ref="G4" ca="1" si="1">IFERROR(NOW()-F4,"")</f>
        <v>36.92874097222375</v>
      </c>
      <c r="H4" s="110">
        <v>45948.661111111112</v>
      </c>
      <c r="I4" s="109" t="str">
        <f>IFERROR(VLOOKUP(D4,DB!A:F,6,0),"")</f>
        <v>SCECO</v>
      </c>
      <c r="J4" s="109" t="str">
        <f>IFERROR(VLOOKUP(D4,DB!A:G,7,0),"")</f>
        <v>Dead</v>
      </c>
      <c r="K4" s="109" t="s">
        <v>39139</v>
      </c>
      <c r="L4" s="109" t="str">
        <f>IFERROR(VLOOKUP(D4,DB!A:I,9,0),"")</f>
        <v>Latis</v>
      </c>
    </row>
    <row r="5" spans="1:13" ht="30.75">
      <c r="A5" s="109" t="s">
        <v>39140</v>
      </c>
      <c r="B5" s="109" t="str">
        <f>IFERROR(VLOOKUP(D5,DB!A:K,11,0),"")</f>
        <v>R5</v>
      </c>
      <c r="C5" s="109">
        <v>1</v>
      </c>
      <c r="D5" s="109" t="s">
        <v>36518</v>
      </c>
      <c r="E5" s="109" t="s">
        <v>39021</v>
      </c>
      <c r="F5" s="122">
        <v>45981.373298611114</v>
      </c>
      <c r="G5" s="111">
        <f ca="1">IFERROR(NOW()-F5,"")</f>
        <v>4.2165534722225857</v>
      </c>
      <c r="H5" s="122">
        <v>45981.360798611109</v>
      </c>
      <c r="I5" s="109" t="str">
        <f>IFERROR(VLOOKUP(D5,DB!A:F,6,0),"")</f>
        <v>SCECO</v>
      </c>
      <c r="J5" s="109" t="str">
        <f>IFERROR(VLOOKUP(D5,DB!A:G,7,0),"")</f>
        <v>Dead</v>
      </c>
      <c r="K5" s="109" t="s">
        <v>39141</v>
      </c>
      <c r="L5" s="109" t="str">
        <f>IFERROR(VLOOKUP(D5,DB!A:I,9,0),"")</f>
        <v>Latis</v>
      </c>
    </row>
    <row r="6" spans="1:13">
      <c r="A6" s="109"/>
      <c r="B6" s="109" t="str">
        <f>IFERROR(VLOOKUP(D6,DB!A:K,11,0),"")</f>
        <v/>
      </c>
      <c r="C6" s="109"/>
      <c r="D6" s="143"/>
      <c r="E6" s="109"/>
      <c r="F6" s="109"/>
      <c r="G6" s="111">
        <f ca="1">IFERROR(NOW()-F6,"")</f>
        <v>45985.589852083336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45985.589852083336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45985.589852083336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45985.589852083336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45985.589852083336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45985.589852083336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45985.589852083336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45985.589852083336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45985.589852083336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45985.589852083336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45985.589852083336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45985.589852083336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45985.589852083336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45985.589852083336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45985.589852083336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45985.589852083336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45985.589852083336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45985.589852083336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45985.589852083336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45985.589852083336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45985.589852083336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45985.589852083336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45985.589852083336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45985.589852083336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45985.589852083336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45985.589852083336</v>
      </c>
      <c r="H31" s="109"/>
      <c r="I31" s="109" t="str">
        <f>IFERROR(VLOOKUP(D31,DB!A:F,6,0),"")</f>
        <v/>
      </c>
      <c r="J31" s="109" t="str">
        <f>IFERROR(VLOOKUP(D31,DB!A:G,7,0),"")</f>
        <v/>
      </c>
      <c r="K31" s="109"/>
      <c r="L31" s="109" t="str">
        <f>IFERROR(VLOOKUP(D31,DB!A:I,9,0),"")</f>
        <v/>
      </c>
    </row>
    <row r="32" spans="1:12">
      <c r="A32" s="125"/>
      <c r="B32" s="125" t="str">
        <f>IFERROR(VLOOKUP(D32,DB!A:K,11,0),"")</f>
        <v/>
      </c>
      <c r="C32" s="125"/>
      <c r="D32" s="125"/>
      <c r="E32" s="125"/>
      <c r="F32" s="126"/>
      <c r="G32" s="111">
        <f ca="1">IFERROR(NOW()-F32,"")</f>
        <v>45985.589852083336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45985.589852083336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45985.589852083336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45985.589852083336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45985.589852083336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45985.589852083336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45985.589852083336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45985.589852083336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45985.589852083336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45985.589852083336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45985.589852083336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45985.589852083336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45985.589852083336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45985.589852083336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45985.589852083336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45985.589852083336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45985.589852083336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45985.589852083336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45985.589852083336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45985.589852083336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45985.589852083336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45985.589852083336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45985.589852083336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45985.589852083336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45985.589852083336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45985.589852083336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45985.589852083336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45985.589852083336</v>
      </c>
      <c r="H59" s="126"/>
      <c r="I59" s="125" t="str">
        <f>IFERROR(VLOOKUP(D59,DB!A:F,6,0),"")</f>
        <v/>
      </c>
      <c r="J59" s="125" t="str">
        <f>IFERROR(VLOOKUP(D59,DB!A:G,7,0),"")</f>
        <v/>
      </c>
      <c r="K59" s="125"/>
      <c r="L59" s="125" t="str">
        <f>IFERROR(VLOOKUP(D59,DB!A:I,9,0),"")</f>
        <v/>
      </c>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45985.589852083336</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45985.589852083336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45985.589852083336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45985.589852083336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45985.589852083336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45985.589852083336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45985.589852083336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45985.589852083336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45985.589852083336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45985.589852083336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45985.589852083336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45985.589852083336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45985.589852083336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45985.589852083336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45985.589852083336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45985.589852083336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45985.589852083336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45985.589852083336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45985.589852083336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45985.589852083336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45985.589852083336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45985.589852083336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45985.589852083336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45985.589852083336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45985.589852083336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45985.589852083336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45985.589852083336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45985.589852083336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45985.589852083336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45985.589852083336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45985.589852083336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45985.589852083336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45985.589852083336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45985.589852083336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45985.589852083336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45985.589852083336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45985.589852083336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45985.589852083336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45985.589852083336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45985.589852083336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45985.589852083336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45985.589852083336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45985.589852083336</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2025-11-24T11:10:06Z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