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438" documentId="120_S{2AC9BD13-BADA-5192-A53E-5A8FF88502F6}" xr6:coauthVersionLast="47" xr6:coauthVersionMax="47" xr10:uidLastSave="{D02801C2-6C51-43EA-B6C1-1482CA87765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B8" i="5"/>
  <c r="B9" i="5"/>
  <c r="B10"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B11" i="5"/>
  <c r="G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<sst xmlns="http://schemas.openxmlformats.org/spreadsheetml/2006/main" count="181544" uniqueCount="39150">
  <si>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</si>
  <si>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</si>
  <si>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</si>
  <si>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</si>
  <si>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</si>
  <si>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</si>
  <si>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</si>
  <si>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</si>
  <si>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</si>
  <si>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</si>
  <si>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</si>
  <si>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</si>
  <si>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</si>
  <si>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</si>
  <si>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</si>
  <si>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</si>
  <si>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</si>
  <si>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</si>
  <si>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</si>
  <si>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</si>
  <si>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</si>
  <si>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</si>
  <si>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</si>
  <si>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</si>
  <si>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</si>
  <si>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</si>
  <si>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</si>
  <si>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</si>
  <si>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</si>
  <si>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</si>
  <si>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</si>
  <si>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</si>
  <si>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</si>
  <si>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</si>
  <si>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</si>
  <si>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</si>
  <si>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</si>
  <si>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</si>
  <si>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</si>
  <si>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</si>
  <si>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</si>
  <si>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</si>
  <si>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</si>
  <si>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</si>
  <si>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</si>
  <si>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</si>
  <si>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</si>
  <si>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</si>
  <si>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</si>
  <si>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</si>
  <si>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</si>
  <si>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</si>
  <si>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</si>
  <si>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</si>
  <si>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</si>
  <si>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</si>
  <si>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</si>
  <si>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</si>
  <si>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</si>
  <si>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</si>
  <si>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</si>
  <si>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</si>
  <si>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</si>
  <si>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</si>
  <si>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</si>
  <si>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</si>
  <si>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</si>
  <si>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</si>
  <si>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</si>
  <si>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</si>
  <si>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</si>
  <si>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</si>
  <si>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</si>
  <si>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</si>
  <si>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</si>
  <si>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</si>
  <si>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</si>
  <si>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</si>
  <si>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</si>
  <si>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</si>
  <si>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</si>
  <si>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</si>
  <si>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</si>
  <si>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</si>
  <si>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</si>
  <si>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</si>
  <si>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</si>
  <si>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</si>
  <si>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</si>
  <si>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</si>
  <si>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</si>
  <si>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</si>
  <si>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</si>
  <si>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</si>
  <si>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</si>
  <si>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</si>
  <si>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</si>
  <si>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</si>
  <si>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</si>
  <si>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</si>
  <si>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</si>
  <si>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</si>
  <si>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</si>
  <si>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</si>
  <si>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</si>
  <si>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</si>
  <si>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</si>
  <si>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</si>
  <si>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</si>
  <si>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</si>
  <si>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</si>
  <si>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</si>
  <si>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</si>
  <si>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</si>
  <si>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</si>
  <si>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</si>
  <si>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</si>
  <si>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</si>
  <si>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</si>
  <si>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</si>
  <si>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</si>
  <si>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</si>
  <si>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</si>
  <si>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</si>
  <si>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</si>
  <si>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</si>
  <si>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</si>
  <si>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</si>
  <si>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</si>
  <si>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</si>
  <si>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</si>
  <si>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</si>
  <si>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</si>
  <si>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</si>
  <si>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</si>
  <si>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</si>
  <si>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</si>
  <si>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</si>
  <si>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</si>
  <si>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</si>
  <si>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</si>
  <si>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</si>
  <si>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</si>
  <si>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</si>
  <si>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</si>
  <si>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</si>
  <si>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</si>
  <si>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</si>
  <si>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</si>
  <si>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</si>
  <si>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</si>
  <si>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</si>
  <si>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</si>
  <si>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</si>
  <si>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</si>
  <si>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</si>
  <si>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</si>
  <si>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</si>
  <si>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</si>
  <si>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</si>
  <si>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</si>
  <si>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</si>
  <si>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</si>
  <si>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</si>
  <si>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</si>
  <si>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</si>
  <si>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</si>
  <si>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</si>
  <si>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</si>
  <si>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</si>
  <si>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</si>
  <si>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</si>
  <si>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</si>
  <si>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</si>
  <si>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</si>
  <si>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</si>
  <si>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</si>
  <si>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</si>
  <si>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</si>
  <si>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</si>
  <si>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</si>
  <si>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</si>
  <si>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</si>
  <si>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</si>
  <si>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</si>
  <si>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</si>
  <si>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</si>
  <si>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</si>
  <si>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</si>
  <si>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</si>
  <si>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</si>
  <si>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</si>
  <si>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</si>
  <si>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</si>
  <si>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</si>
  <si>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</si>
  <si>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</si>
  <si>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</si>
  <si>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</si>
  <si>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</si>
  <si>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</si>
  <si>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</si>
  <si>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</si>
  <si>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</si>
  <si>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</si>
  <si>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</si>
  <si>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</si>
  <si>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</si>
  <si>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</si>
  <si>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</si>
  <si>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</si>
  <si>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</si>
  <si>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</si>
  <si>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</si>
  <si>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</si>
  <si>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</si>
  <si>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</si>
  <si>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</si>
  <si>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</si>
  <si>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</si>
  <si>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</si>
  <si>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</si>
  <si>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</si>
  <si>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</si>
  <si>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</si>
  <si>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</si>
  <si>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</si>
  <si>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</si>
  <si>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</si>
  <si>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</si>
  <si>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</si>
  <si>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</si>
  <si>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</si>
  <si>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</si>
  <si>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</si>
  <si>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</si>
  <si>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</si>
  <si>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</si>
  <si>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</si>
  <si>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</si>
  <si>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</si>
  <si>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</si>
  <si>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</si>
  <si>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</si>
  <si>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</si>
  <si>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</si>
  <si>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</si>
  <si>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</si>
  <si>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</si>
  <si>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</si>
  <si>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</si>
  <si>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</si>
  <si>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</si>
  <si>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</si>
  <si>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</si>
  <si>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</si>
  <si>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</si>
  <si>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</si>
  <si>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</si>
  <si>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</si>
  <si>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</si>
  <si>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</si>
  <si>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</si>
  <si>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</si>
  <si>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</si>
  <si>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</si>
  <si>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</si>
  <si>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</si>
  <si>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</si>
  <si>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</si>
  <si>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</si>
  <si>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</si>
  <si>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</si>
  <si>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</si>
  <si>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</si>
  <si>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</si>
  <si>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</si>
  <si>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</si>
  <si>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</si>
  <si>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</si>
  <si>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</si>
  <si>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</si>
  <si>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</si>
  <si>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</si>
  <si>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</si>
  <si>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</si>
  <si>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</si>
  <si>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</si>
  <si>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</si>
  <si>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</si>
  <si>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</si>
  <si>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</si>
  <si>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</si>
  <si>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</si>
  <si>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</si>
  <si>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</si>
  <si>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</si>
  <si>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</si>
  <si>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</si>
  <si>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</si>
  <si>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</si>
  <si>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</si>
  <si>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</si>
  <si>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</si>
  <si>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</si>
  <si>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</si>
  <si>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</si>
  <si>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</si>
  <si>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</si>
  <si>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</si>
  <si>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</si>
  <si>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</si>
  <si>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</si>
  <si>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</si>
  <si>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</si>
  <si>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</si>
  <si>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</si>
  <si>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</si>
  <si>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</si>
  <si>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</si>
  <si>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</si>
  <si>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</si>
  <si>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</si>
  <si>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</si>
  <si>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</si>
  <si>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</si>
  <si>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</si>
  <si>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</si>
  <si>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</si>
  <si>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</si>
  <si>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</si>
  <si>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</si>
  <si>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</si>
  <si>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</si>
  <si>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</si>
  <si>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</si>
  <si>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</si>
  <si>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</si>
  <si>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</si>
  <si>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</si>
  <si>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</si>
  <si>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</si>
  <si>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</si>
  <si>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</si>
  <si>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</si>
  <si>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</si>
  <si>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</si>
  <si>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</si>
  <si>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</si>
  <si>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</si>
  <si>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</si>
  <si>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</si>
  <si>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</si>
  <si>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</si>
  <si>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</si>
  <si>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</si>
  <si>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</si>
  <si>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</si>
  <si>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</si>
  <si>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</si>
  <si>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</si>
  <si>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</si>
  <si>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</si>
  <si>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</si>
  <si>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</si>
  <si>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</si>
  <si>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</si>
  <si>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</si>
  <si>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</si>
  <si>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</si>
  <si>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</si>
  <si>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</si>
  <si>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</si>
  <si>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</si>
  <si>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</si>
  <si>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</si>
  <si>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</si>
  <si>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</si>
  <si>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</si>
  <si>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</si>
  <si>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</si>
  <si>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</si>
  <si>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</si>
  <si>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</si>
  <si>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</si>
  <si>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</si>
  <si>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</si>
  <si>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</si>
  <si>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</si>
  <si>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</si>
  <si>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</si>
  <si>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</si>
  <si>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</si>
  <si>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</si>
  <si>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</si>
  <si>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</si>
  <si>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</si>
  <si>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</si>
  <si>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</si>
  <si>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</si>
  <si>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</si>
  <si>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</si>
  <si>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</si>
  <si>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</si>
  <si>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</si>
  <si>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</si>
  <si>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</si>
  <si>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</si>
  <si>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</si>
  <si>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</si>
  <si>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</si>
  <si>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</si>
  <si>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</si>
  <si>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</si>
  <si>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</si>
  <si>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</si>
  <si>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</si>
  <si>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</si>
  <si>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</si>
  <si>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</si>
  <si>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</si>
  <si>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</si>
  <si>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</si>
  <si>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</si>
  <si>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</si>
  <si>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</si>
  <si>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</si>
  <si>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</si>
  <si>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</si>
  <si>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</si>
  <si>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</si>
  <si>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</si>
  <si>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</si>
  <si>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</si>
  <si>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</si>
  <si>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</si>
  <si>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</si>
  <si>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</si>
  <si>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</si>
  <si>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</si>
  <si>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</si>
  <si>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</si>
  <si>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</si>
  <si>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</si>
  <si>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</si>
  <si>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</si>
  <si>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</si>
  <si>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</si>
  <si>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</si>
  <si>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</si>
  <si>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</si>
  <si>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</si>
  <si>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</si>
  <si>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</si>
  <si>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</si>
  <si>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</si>
  <si>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</si>
  <si>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</si>
  <si>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</si>
  <si>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</si>
  <si>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</si>
  <si>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</si>
  <si>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</si>
  <si>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</si>
  <si>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</si>
  <si>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</si>
  <si>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</si>
  <si>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</si>
  <si>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</si>
  <si>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</si>
  <si>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</si>
  <si>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</si>
  <si>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</si>
  <si>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</si>
  <si>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</si>
  <si>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</si>
  <si>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</si>
  <si>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</si>
  <si>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</si>
  <si>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</si>
  <si>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</si>
  <si>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</si>
  <si>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</si>
  <si>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</si>
  <si>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</si>
  <si>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</si>
  <si>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</si>
  <si>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</si>
  <si>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</si>
  <si>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</si>
  <si>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</si>
  <si>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</si>
  <si>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</si>
  <si>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</si>
  <si>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</si>
  <si>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</si>
  <si>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</si>
  <si>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</si>
  <si>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</si>
  <si>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</si>
  <si>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</si>
  <si>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</si>
  <si>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</si>
  <si>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</si>
  <si>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</si>
  <si>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</si>
  <si>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</si>
  <si>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</si>
  <si>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</si>
  <si>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</si>
  <si>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</si>
  <si>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</si>
  <si>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</si>
  <si>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</si>
  <si>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</si>
  <si>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</si>
  <si>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</si>
  <si>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</si>
  <si>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</si>
  <si>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</si>
  <si>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</si>
  <si>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</si>
  <si>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</si>
  <si>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</si>
  <si>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</si>
  <si>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</si>
  <si>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</si>
  <si>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</si>
  <si>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</si>
  <si>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</si>
  <si>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</si>
  <si>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</si>
  <si>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</si>
  <si>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</si>
  <si>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</si>
  <si>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</si>
  <si>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</si>
  <si>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</si>
  <si>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</si>
  <si>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</si>
  <si>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</si>
  <si>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</si>
  <si>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</si>
  <si>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</si>
  <si>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</si>
  <si>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</si>
  <si>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</si>
  <si>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</si>
  <si>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</si>
  <si>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</si>
  <si>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</si>
  <si>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</si>
  <si>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</si>
  <si>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</si>
  <si>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</si>
  <si>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</si>
  <si>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</si>
  <si>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</si>
  <si>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</si>
  <si>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</si>
  <si>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</si>
  <si>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</si>
  <si>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</si>
  <si>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</si>
  <si>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</si>
  <si>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</si>
  <si>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</si>
  <si>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</si>
  <si>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</si>
  <si>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</si>
  <si>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</si>
  <si>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</si>
  <si>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</si>
  <si>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</si>
  <si>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</si>
  <si>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</si>
  <si>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</si>
  <si>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</si>
  <si>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</si>
  <si>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</si>
  <si>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</si>
  <si>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</si>
  <si>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</si>
  <si>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</si>
  <si>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</si>
  <si>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</si>
  <si>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</si>
  <si>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</si>
  <si>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</si>
  <si>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</si>
  <si>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</si>
  <si>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</si>
  <si>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</si>
  <si>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</si>
  <si>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</si>
  <si>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</si>
  <si>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</si>
  <si>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</si>
  <si>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</si>
  <si>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</si>
  <si>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</si>
  <si>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</si>
  <si>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</si>
  <si>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</si>
  <si>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</si>
  <si>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</si>
  <si>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</si>
  <si>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</si>
  <si>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</si>
  <si>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</si>
  <si>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</si>
  <si>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</si>
  <si>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</si>
  <si>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</si>
  <si>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</si>
  <si>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</si>
  <si>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</si>
  <si>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</si>
  <si>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</si>
  <si>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</si>
  <si>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</si>
  <si>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</si>
  <si>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</si>
  <si>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</si>
  <si>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</si>
  <si>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</si>
  <si>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</si>
  <si>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</si>
  <si>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</si>
  <si>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</si>
  <si>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</si>
  <si>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</si>
  <si>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</si>
  <si>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</si>
  <si>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</si>
  <si>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</si>
  <si>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</si>
  <si>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</si>
  <si>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</si>
  <si>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</si>
  <si>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</si>
  <si>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</si>
  <si>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</si>
  <si>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</si>
  <si>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</si>
  <si>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</si>
  <si>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</si>
  <si>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</si>
  <si>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</si>
  <si>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</si>
  <si>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</si>
  <si>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</si>
  <si>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</si>
  <si>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</si>
  <si>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</si>
  <si>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</si>
  <si>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</si>
  <si>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</si>
  <si>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</si>
  <si>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</si>
  <si>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</si>
  <si>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</si>
  <si>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</si>
  <si>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</si>
  <si>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</si>
  <si>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</si>
  <si>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</si>
  <si>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</si>
  <si>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</si>
  <si>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</si>
  <si>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</si>
  <si>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</si>
  <si>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</si>
  <si>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</si>
  <si>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</si>
  <si>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</si>
  <si>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</si>
  <si>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</si>
  <si>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</si>
  <si>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</si>
  <si>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</si>
  <si>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</si>
  <si>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</si>
  <si>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</si>
  <si>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</si>
  <si>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</si>
  <si>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</si>
  <si>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</si>
  <si>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</si>
  <si>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</si>
  <si>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</si>
  <si>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</si>
  <si>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</si>
  <si>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</si>
  <si>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</si>
  <si>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</si>
  <si>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</si>
  <si>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</si>
  <si>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</si>
  <si>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</si>
  <si>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</si>
  <si>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</si>
  <si>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</si>
  <si>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</si>
  <si>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</si>
  <si>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</si>
  <si>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</si>
  <si>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</si>
  <si>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</si>
  <si>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</si>
  <si>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</si>
  <si>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</si>
  <si>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</si>
  <si>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</si>
  <si>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</si>
  <si>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</si>
  <si>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</si>
  <si>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</si>
  <si>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</si>
  <si>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</si>
  <si>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</si>
  <si>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</si>
  <si>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</si>
  <si>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</si>
  <si>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</si>
  <si>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</si>
  <si>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</si>
  <si>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</si>
  <si>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</si>
  <si>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</si>
  <si>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</si>
  <si>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</si>
  <si>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</si>
  <si>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</si>
  <si>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</si>
  <si>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</si>
  <si>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</si>
  <si>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</si>
  <si>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</si>
  <si>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</si>
  <si>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</si>
  <si>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</si>
  <si>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</si>
  <si>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</si>
  <si>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</si>
  <si>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</si>
  <si>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</si>
  <si>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</si>
  <si>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</si>
  <si>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</si>
  <si>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</si>
  <si>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</si>
  <si>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</si>
  <si>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</si>
  <si>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</si>
  <si>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</si>
  <si>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</si>
  <si>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</si>
  <si>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</si>
  <si>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</si>
  <si>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</si>
  <si>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</si>
  <si>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</si>
  <si>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</si>
  <si>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</si>
  <si>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</si>
  <si>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</si>
  <si>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</si>
  <si>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</si>
  <si>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</si>
  <si>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</si>
  <si>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</si>
  <si>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</si>
  <si>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</si>
  <si>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</si>
  <si>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</si>
  <si>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</si>
  <si>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</si>
  <si>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</si>
  <si>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</si>
  <si>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</si>
  <si>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</si>
  <si>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</si>
  <si>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</si>
  <si>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</si>
  <si>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</si>
  <si>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</si>
  <si>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</si>
  <si>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</si>
  <si>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</si>
  <si>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</si>
  <si>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</si>
  <si>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</si>
  <si>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</si>
  <si>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</si>
  <si>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</si>
  <si>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</si>
  <si>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</si>
  <si>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</si>
  <si>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</si>
  <si>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</si>
  <si>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</si>
  <si>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</si>
  <si>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</si>
  <si>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</si>
  <si>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</si>
  <si>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</si>
  <si>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</si>
  <si>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</si>
  <si>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</si>
  <si>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</si>
  <si>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</si>
  <si>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</si>
  <si>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</si>
  <si>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</si>
  <si>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</si>
  <si>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</si>
  <si>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</si>
  <si>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</si>
  <si>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</si>
  <si>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</si>
  <si>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</si>
  <si>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</si>
  <si>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</si>
  <si>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</si>
  <si>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</si>
  <si>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</si>
  <si>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</si>
  <si>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</si>
  <si>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</si>
  <si>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</si>
  <si>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</si>
  <si>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</si>
  <si>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</si>
  <si>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</si>
  <si>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</si>
  <si>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</si>
  <si>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</si>
  <si>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</si>
  <si>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</si>
  <si>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</si>
  <si>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</si>
  <si>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</si>
  <si>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</si>
  <si>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</si>
  <si>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</si>
  <si>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</si>
  <si>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</si>
  <si>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</si>
  <si>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</si>
  <si>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</si>
  <si>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</si>
  <si>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</si>
  <si>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</si>
  <si>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</si>
  <si>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</si>
  <si>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</si>
  <si>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</si>
  <si>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</si>
  <si>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</si>
  <si>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</si>
  <si>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</si>
  <si>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</si>
  <si>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</si>
  <si>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</si>
  <si>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</si>
  <si>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</si>
  <si>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</si>
  <si>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</si>
  <si>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</si>
  <si>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</si>
  <si>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</si>
  <si>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</si>
  <si>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</si>
  <si>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</si>
  <si>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</si>
  <si>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</si>
  <si>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</si>
  <si>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</si>
  <si>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</si>
  <si>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</si>
  <si>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</si>
  <si>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</si>
  <si>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</si>
  <si>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</si>
  <si>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</si>
  <si>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</si>
  <si>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</si>
  <si>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</si>
  <si>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</si>
  <si>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</si>
  <si>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</si>
  <si>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</si>
  <si>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</si>
  <si>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</si>
  <si>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</si>
  <si>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</si>
  <si>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</si>
  <si>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</si>
  <si>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</si>
  <si>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</si>
  <si>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</si>
  <si>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</si>
  <si>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</si>
  <si>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</si>
  <si>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</si>
  <si>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</si>
  <si>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</si>
  <si>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</si>
  <si>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</si>
  <si>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</si>
  <si>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</si>
  <si>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</si>
  <si>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</si>
  <si>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</si>
  <si>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</si>
  <si>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</si>
  <si>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</si>
  <si>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</si>
  <si>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</si>
  <si>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</si>
  <si>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</si>
  <si>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</si>
  <si>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</si>
  <si>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</si>
  <si>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</si>
  <si>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</si>
  <si>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</si>
  <si>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</si>
  <si>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</si>
  <si>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</si>
  <si>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</si>
  <si>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</si>
  <si>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</si>
  <si>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</si>
  <si>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</si>
  <si>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</si>
  <si>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</si>
  <si>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</si>
  <si>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</si>
  <si>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</si>
  <si>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</si>
  <si>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</si>
  <si>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</si>
  <si>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</si>
  <si>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</si>
  <si>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</si>
  <si>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</si>
  <si>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</si>
  <si>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</si>
  <si>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</si>
  <si>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</si>
  <si>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</si>
  <si>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</si>
  <si>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</si>
  <si>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</si>
  <si>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</si>
  <si>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</si>
  <si>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</si>
  <si>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</si>
  <si>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</si>
  <si>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</si>
  <si>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</si>
  <si>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</si>
  <si>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</si>
  <si>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</si>
  <si>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</si>
  <si>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</si>
  <si>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</si>
  <si>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</si>
  <si>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</si>
  <si>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</si>
  <si>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</si>
  <si>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</si>
  <si>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</si>
  <si>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</si>
  <si>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</si>
  <si>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</si>
  <si>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</si>
  <si>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</si>
  <si>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</si>
  <si>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</si>
  <si>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</si>
  <si>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</si>
  <si>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</si>
  <si>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</si>
  <si>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</si>
  <si>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</si>
  <si>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</si>
  <si>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</si>
  <si>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</si>
  <si>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</si>
  <si>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</si>
  <si>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</si>
  <si>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</si>
  <si>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</si>
  <si>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</si>
  <si>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</si>
  <si>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</si>
  <si>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</si>
  <si>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</si>
  <si>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</si>
  <si>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</si>
  <si>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</si>
  <si>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</si>
  <si>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</si>
  <si>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</si>
  <si>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</si>
  <si>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</si>
  <si>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</si>
  <si>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</si>
  <si>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</si>
  <si>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</si>
  <si>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</si>
  <si>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</si>
  <si>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</si>
  <si>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</si>
  <si>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</si>
  <si>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</si>
  <si>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</si>
  <si>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</si>
  <si>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</si>
  <si>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</si>
  <si>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</si>
  <si>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</si>
  <si>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</si>
  <si>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</si>
  <si>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</si>
  <si>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</si>
  <si>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</si>
  <si>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</si>
  <si>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</si>
  <si>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</si>
  <si>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</si>
  <si>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</si>
  <si>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</si>
  <si>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</si>
  <si>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</si>
  <si>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</si>
  <si>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</si>
  <si>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</si>
  <si>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</si>
  <si>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</si>
  <si>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</si>
  <si>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</si>
  <si>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</si>
  <si>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</si>
  <si>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</si>
  <si>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</si>
  <si>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</si>
  <si>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</si>
  <si>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</si>
  <si>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</si>
  <si>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</si>
  <si>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</si>
  <si>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</si>
  <si>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</si>
  <si>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</si>
  <si>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</si>
  <si>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</si>
  <si>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</si>
  <si>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</si>
  <si>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</si>
  <si>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</si>
  <si>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</si>
  <si>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</si>
  <si>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</si>
  <si>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</si>
  <si>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</si>
  <si>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</si>
  <si>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</si>
  <si>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</si>
  <si>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</si>
  <si>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</si>
  <si>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</si>
  <si>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</si>
  <si>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</si>
  <si>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</si>
  <si>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</si>
  <si>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</si>
  <si>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</si>
  <si>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</si>
  <si>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</si>
  <si>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</si>
  <si>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</si>
  <si>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</si>
  <si>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</si>
  <si>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</si>
  <si>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</si>
  <si>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</si>
  <si>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</si>
  <si>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</si>
  <si>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</si>
  <si>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</si>
  <si>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</si>
  <si>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</si>
  <si>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</si>
  <si>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</si>
  <si>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</si>
  <si>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</si>
  <si>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</si>
  <si>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</si>
  <si>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</si>
  <si>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</si>
  <si>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</si>
  <si>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</si>
  <si>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</si>
  <si>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</si>
  <si>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</si>
  <si>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</si>
  <si>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</si>
  <si>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</si>
  <si>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</si>
  <si>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</si>
  <si>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</si>
  <si>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</si>
  <si>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</si>
  <si>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</si>
  <si>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</si>
  <si>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</si>
  <si>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</si>
  <si>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</si>
  <si>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</si>
  <si>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</si>
  <si>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</si>
  <si>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</si>
  <si>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</si>
  <si>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</si>
  <si>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</si>
  <si>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</si>
  <si>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</si>
  <si>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</si>
  <si>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</si>
  <si>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</si>
  <si>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</si>
  <si>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</si>
  <si>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</si>
  <si>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</si>
  <si>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</si>
  <si>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</si>
  <si>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</si>
  <si>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</si>
  <si>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</si>
  <si>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</si>
  <si>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</si>
  <si>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</si>
  <si>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</si>
  <si>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</si>
  <si>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</si>
  <si>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</si>
  <si>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</si>
  <si>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</si>
  <si>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</si>
  <si>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</si>
  <si>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</si>
  <si>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</si>
  <si>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</si>
  <si>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</si>
  <si>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</si>
  <si>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</si>
  <si>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</si>
  <si>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</si>
  <si>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</si>
  <si>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</si>
  <si>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</si>
  <si>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</si>
  <si>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</si>
  <si>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</si>
  <si>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</si>
  <si>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</si>
  <si>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</si>
  <si>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</si>
  <si>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</si>
  <si>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</si>
  <si>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</si>
  <si>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</si>
  <si>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</si>
  <si>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</si>
  <si>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</si>
  <si>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</si>
  <si>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</si>
  <si>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</si>
  <si>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</si>
  <si>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</si>
  <si>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</si>
  <si>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</si>
  <si>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</si>
  <si>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</si>
  <si>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</si>
  <si>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</si>
  <si>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</si>
  <si>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</si>
  <si>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</si>
  <si>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</si>
  <si>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</si>
  <si>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</si>
  <si>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</si>
  <si>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</si>
  <si>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</si>
  <si>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</si>
  <si>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</si>
  <si>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</si>
  <si>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</si>
  <si>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</si>
  <si>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</si>
  <si>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</si>
  <si>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</si>
  <si>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</si>
  <si>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</si>
  <si>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</si>
  <si>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</si>
  <si>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</si>
  <si>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</si>
  <si>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</si>
  <si>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</si>
  <si>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</si>
  <si>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</si>
  <si>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</si>
  <si>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</si>
  <si>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</si>
  <si>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</si>
  <si>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</si>
  <si>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</si>
  <si>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</si>
  <si>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</si>
  <si>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</si>
  <si>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</si>
  <si>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</si>
  <si>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</si>
  <si>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</si>
  <si>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</si>
  <si>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</si>
  <si>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</si>
  <si>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</si>
  <si>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</si>
  <si>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</si>
  <si>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</si>
  <si>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</si>
  <si>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</si>
  <si>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</si>
  <si>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</si>
  <si>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</si>
  <si>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</si>
  <si>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</si>
  <si>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</si>
  <si>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</si>
  <si>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</si>
  <si>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</si>
  <si>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</si>
  <si>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</si>
  <si>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</si>
  <si>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</si>
  <si>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</si>
  <si>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</si>
  <si>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</si>
  <si>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</si>
  <si>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</si>
  <si>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</si>
  <si>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</si>
  <si>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</si>
  <si>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</si>
  <si>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</si>
  <si>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</si>
  <si>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</si>
  <si>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</si>
  <si>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</si>
  <si>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</si>
  <si>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</si>
  <si>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</si>
  <si>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</si>
  <si>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</si>
  <si>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</si>
  <si>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</si>
  <si>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</si>
  <si>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</si>
  <si>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</si>
  <si>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</si>
  <si>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</si>
  <si>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</si>
  <si>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</si>
  <si>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</si>
  <si>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</si>
  <si>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</si>
  <si>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</si>
  <si>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</si>
  <si>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</si>
  <si>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</si>
  <si>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</si>
  <si>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</si>
  <si>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</si>
  <si>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</si>
  <si>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</si>
  <si>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</si>
  <si>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</si>
  <si>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</si>
  <si>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</si>
  <si>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</si>
  <si>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</si>
  <si>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</si>
  <si>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</si>
  <si>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</si>
  <si>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</si>
  <si>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</si>
  <si>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</si>
  <si>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</si>
  <si>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</si>
  <si>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</si>
  <si>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</si>
  <si>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</si>
  <si>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</si>
  <si>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</si>
  <si>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</si>
  <si>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</si>
  <si>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</si>
  <si>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</si>
  <si>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</si>
  <si>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</si>
  <si>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</si>
  <si>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</si>
  <si>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</si>
  <si>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</si>
  <si>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</si>
  <si>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</si>
  <si>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</si>
  <si>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</si>
  <si>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</si>
  <si>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</si>
  <si>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</si>
  <si>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</si>
  <si>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</si>
  <si>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</si>
  <si>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</si>
  <si>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</si>
  <si>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</si>
  <si>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</si>
  <si>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</si>
  <si>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</si>
  <si>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</si>
  <si>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</si>
  <si>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</si>
  <si>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</si>
  <si>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</si>
  <si>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</si>
  <si>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</si>
  <si>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</si>
  <si>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</si>
  <si>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</si>
  <si>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</si>
  <si>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</si>
  <si>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</si>
  <si>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</si>
  <si>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</si>
  <si>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</si>
  <si>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</si>
  <si>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</si>
  <si>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</si>
  <si>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</si>
  <si>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</si>
  <si>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</si>
  <si>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</si>
  <si>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</si>
  <si>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</si>
  <si>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</si>
  <si>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</si>
  <si>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</si>
  <si>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</si>
  <si>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</si>
  <si>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</si>
  <si>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</si>
  <si>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</si>
  <si>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</si>
  <si>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</si>
  <si>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</si>
  <si>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</si>
  <si>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</si>
  <si>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</si>
  <si>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</si>
  <si>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</si>
  <si>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</si>
  <si>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</si>
  <si>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</si>
  <si>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</si>
  <si>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</si>
  <si>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</si>
  <si>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</si>
  <si>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</si>
  <si>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</si>
  <si>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</si>
  <si>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</si>
  <si>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</si>
  <si>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</si>
  <si>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</si>
  <si>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</si>
  <si>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</si>
  <si>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</si>
  <si>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</si>
  <si>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</si>
  <si>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</si>
  <si>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</si>
  <si>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</si>
  <si>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</si>
  <si>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</si>
  <si>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</si>
  <si>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</si>
  <si>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</si>
  <si>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</si>
  <si>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</si>
  <si>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</si>
  <si>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</si>
  <si>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</si>
  <si>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</si>
  <si>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</si>
  <si>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</si>
  <si>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</si>
  <si>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</si>
  <si>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</si>
  <si>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</si>
  <si>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</si>
  <si>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</si>
  <si>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</si>
  <si>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</si>
  <si>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</si>
  <si>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</si>
  <si>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</si>
  <si>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</si>
  <si>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</si>
  <si>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</si>
  <si>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</si>
  <si>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</si>
  <si>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</si>
  <si>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</si>
  <si>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</si>
  <si>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</si>
  <si>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</si>
  <si>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</si>
  <si>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</si>
  <si>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</si>
  <si>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</si>
  <si>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</si>
  <si>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</si>
  <si>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</si>
  <si>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</si>
  <si>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</si>
  <si>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</si>
  <si>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</si>
  <si>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</si>
  <si>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</si>
  <si>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</si>
  <si>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</si>
  <si>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</si>
  <si>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</si>
  <si>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</si>
  <si>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</si>
  <si>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</si>
  <si>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</si>
  <si>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</si>
  <si>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</si>
  <si>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</si>
  <si>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</si>
  <si>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</si>
  <si>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</si>
  <si>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</si>
  <si>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</si>
  <si>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</si>
  <si>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</si>
  <si>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</si>
  <si>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</si>
  <si>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</si>
  <si>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</si>
  <si>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</si>
  <si>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</si>
  <si>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</si>
  <si>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</si>
  <si>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</si>
  <si>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</si>
  <si>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</si>
  <si>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</si>
  <si>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</si>
  <si>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</si>
  <si>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</si>
  <si>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</si>
  <si>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</si>
  <si>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</si>
  <si>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</si>
  <si>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</si>
  <si>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</si>
  <si>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</si>
  <si>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</si>
  <si>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</si>
  <si>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</si>
  <si>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</si>
  <si>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</si>
  <si>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</si>
  <si>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</si>
  <si>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</si>
  <si>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</si>
  <si>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</si>
  <si>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</si>
  <si>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</si>
  <si>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</si>
  <si>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</si>
  <si>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</si>
  <si>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</si>
  <si>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</si>
  <si>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</si>
  <si>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</si>
  <si>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</si>
  <si>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</si>
  <si>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</si>
  <si>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</si>
  <si>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</si>
  <si>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</si>
  <si>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</si>
  <si>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</si>
  <si>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</si>
  <si>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</si>
  <si>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</si>
  <si>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</si>
  <si>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</si>
  <si>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</si>
  <si>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</si>
  <si>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</si>
  <si>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</si>
  <si>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</si>
  <si>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</si>
  <si>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</si>
  <si>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</si>
  <si>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</si>
  <si>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</si>
  <si>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</si>
  <si>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</si>
  <si>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</si>
  <si>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</si>
  <si>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</si>
  <si>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</si>
  <si>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</si>
  <si>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</si>
  <si>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</si>
  <si>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</si>
  <si>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</si>
  <si>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</si>
  <si>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</si>
  <si>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</si>
  <si>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</si>
  <si>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</si>
  <si>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</si>
  <si>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</si>
  <si>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</si>
  <si>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</si>
  <si>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</si>
  <si>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</si>
  <si>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</si>
  <si>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</si>
  <si>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</si>
  <si>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</si>
  <si>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</si>
  <si>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</si>
  <si>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</si>
  <si>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</si>
  <si>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</si>
  <si>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</si>
  <si>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</si>
  <si>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</si>
  <si>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</si>
  <si>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</si>
  <si>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</si>
  <si>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</si>
  <si>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</si>
  <si>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</si>
  <si>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</si>
  <si>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</si>
  <si>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</si>
  <si>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</si>
  <si>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</si>
  <si>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</si>
  <si>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</si>
  <si>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</si>
  <si>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</si>
  <si>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</si>
  <si>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</si>
  <si>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</si>
  <si>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</si>
  <si>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</si>
  <si>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</si>
  <si>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</si>
  <si>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</si>
  <si>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</si>
  <si>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</si>
  <si>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</si>
  <si>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</si>
  <si>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</si>
  <si>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</si>
  <si>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</si>
  <si>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</si>
  <si>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</si>
  <si>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</si>
  <si>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</si>
  <si>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</si>
  <si>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</si>
  <si>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</si>
  <si>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</si>
  <si>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</si>
  <si>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</si>
  <si>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</si>
  <si>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</si>
  <si>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</si>
  <si>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</si>
  <si>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</si>
  <si>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</si>
  <si>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</si>
  <si>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</si>
  <si>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</si>
  <si>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</si>
  <si>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</si>
  <si>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</si>
  <si>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</si>
  <si>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</si>
  <si>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</si>
  <si>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</si>
  <si>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</si>
  <si>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</si>
  <si>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</si>
  <si>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</si>
  <si>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</si>
  <si>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</si>
  <si>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</si>
  <si>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</si>
  <si>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</si>
  <si>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</si>
  <si>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</si>
  <si>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</si>
  <si>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</si>
  <si>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</si>
  <si>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</si>
  <si>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</si>
  <si>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</si>
  <si>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</si>
  <si>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</si>
  <si>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</si>
  <si>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</si>
  <si>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</si>
  <si>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</si>
  <si>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</si>
  <si>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</si>
  <si>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</si>
  <si>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</si>
  <si>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</si>
  <si>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</si>
  <si>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</si>
  <si>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</si>
  <si>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</si>
  <si>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</si>
  <si>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</si>
  <si>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</si>
  <si>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</si>
  <si>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</si>
  <si>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</si>
  <si>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</si>
  <si>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</si>
  <si>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</si>
  <si>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</si>
  <si>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</si>
  <si>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</si>
  <si>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</si>
  <si>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</si>
  <si>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</si>
  <si>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</si>
  <si>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</si>
  <si>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</si>
  <si>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</si>
  <si>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</si>
  <si>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</si>
  <si>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</si>
  <si>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</si>
  <si>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</si>
  <si>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</si>
  <si>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</si>
  <si>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</si>
  <si>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</si>
  <si>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</si>
  <si>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</si>
  <si>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</si>
  <si>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</si>
  <si>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</si>
  <si>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</si>
  <si>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</si>
  <si>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</si>
  <si>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</si>
  <si>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</si>
  <si>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</si>
  <si>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</si>
  <si>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</si>
  <si>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</si>
  <si>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</si>
  <si>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</si>
  <si>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</si>
  <si>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</si>
  <si>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</si>
  <si>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</si>
  <si>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</si>
  <si>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</si>
  <si>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</si>
  <si>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</si>
  <si>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</si>
  <si>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</si>
  <si>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</si>
  <si>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</si>
  <si>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</si>
  <si>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</si>
  <si>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</si>
  <si>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</si>
  <si>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</si>
  <si>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</si>
  <si>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</si>
  <si>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</si>
  <si>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</si>
  <si>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</si>
  <si>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</si>
  <si>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</si>
  <si>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</si>
  <si>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</si>
  <si>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</si>
  <si>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</si>
  <si>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</si>
  <si>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</si>
  <si>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</si>
  <si>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</si>
  <si>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</si>
  <si>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</si>
  <si>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</si>
  <si>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</si>
  <si>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</si>
  <si>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</si>
  <si>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</si>
  <si>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</si>
  <si>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</si>
  <si>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</si>
  <si>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</si>
  <si>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</si>
  <si>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</si>
  <si>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</si>
  <si>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</si>
  <si>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</si>
  <si>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</si>
  <si>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</si>
  <si>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</si>
  <si>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</si>
  <si>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</si>
  <si>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</si>
  <si>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</si>
  <si>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</si>
  <si>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</si>
  <si>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</si>
  <si>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</si>
  <si>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</si>
  <si>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</si>
  <si>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</si>
  <si>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</si>
  <si>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</si>
  <si>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</si>
  <si>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</si>
  <si>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</si>
  <si>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</si>
  <si>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</si>
  <si>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</si>
  <si>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</si>
  <si>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</si>
  <si>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</si>
  <si>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</si>
  <si>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</si>
  <si>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</si>
  <si>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</si>
  <si>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</si>
  <si>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</si>
  <si>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</si>
  <si>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</si>
  <si>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</si>
  <si>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</si>
  <si>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</si>
  <si>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</si>
  <si>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</si>
  <si>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</si>
  <si>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</si>
  <si>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</si>
  <si>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</si>
  <si>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</si>
  <si>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</si>
  <si>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</si>
  <si>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</si>
  <si>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</si>
  <si>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</si>
  <si>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</si>
  <si>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</si>
  <si>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</si>
  <si>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</si>
  <si>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</si>
  <si>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</si>
  <si>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</si>
  <si>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</si>
  <si>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</si>
  <si>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</si>
  <si>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</si>
  <si>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</si>
  <si>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</si>
  <si>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</si>
  <si>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</si>
  <si>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</si>
  <si>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</si>
  <si>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</si>
  <si>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</si>
  <si>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</si>
  <si>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</si>
  <si>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</si>
  <si>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</si>
  <si>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</si>
  <si>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</si>
  <si>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</si>
  <si>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</si>
  <si>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</si>
  <si>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</si>
  <si>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</si>
  <si>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</si>
  <si>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</si>
  <si>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</si>
  <si>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</si>
  <si>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</si>
  <si>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</si>
  <si>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</si>
  <si>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</si>
  <si>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</si>
  <si>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</si>
  <si>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</si>
  <si>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</si>
  <si>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</si>
  <si>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</si>
  <si>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</si>
  <si>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</si>
  <si>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</si>
  <si>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</si>
  <si>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</si>
  <si>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</si>
  <si>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</si>
  <si>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</si>
  <si>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</si>
  <si>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</si>
  <si>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</si>
  <si>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</si>
  <si>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</si>
  <si>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</si>
  <si>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</si>
  <si>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</si>
  <si>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</si>
  <si>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</si>
  <si>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</si>
  <si>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</si>
  <si>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</si>
  <si>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</si>
  <si>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</si>
  <si>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</si>
  <si>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</si>
  <si>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</si>
  <si>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</si>
  <si>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</si>
  <si>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</si>
  <si>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</si>
  <si>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</si>
  <si>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</si>
  <si>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</si>
  <si>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</si>
  <si>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</si>
  <si>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</si>
  <si>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</si>
  <si>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</si>
  <si>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</si>
  <si>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</si>
  <si>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</si>
  <si>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</si>
  <si>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</si>
  <si>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</si>
  <si>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</si>
  <si>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</si>
  <si>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</si>
  <si>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</si>
  <si>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</si>
  <si>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</si>
  <si>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</si>
  <si>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</si>
  <si>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</si>
  <si>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</si>
  <si>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</si>
  <si>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</si>
  <si>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</si>
  <si>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</si>
  <si>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</si>
  <si>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</si>
  <si>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</si>
  <si>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</si>
  <si>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</si>
  <si>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</si>
  <si>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</si>
  <si>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</si>
  <si>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</si>
  <si>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</si>
  <si>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</si>
  <si>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</si>
  <si>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</si>
  <si>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</si>
  <si>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</si>
  <si>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</si>
  <si>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</si>
  <si>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</si>
  <si>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</si>
  <si>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</si>
  <si>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</si>
  <si>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</si>
  <si>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</si>
  <si>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</si>
  <si>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</si>
  <si>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</si>
  <si>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</si>
  <si>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</si>
  <si>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</si>
  <si>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</si>
  <si>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</si>
  <si>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</si>
  <si>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</si>
  <si>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</si>
  <si>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</si>
  <si>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</si>
  <si>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</si>
  <si>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</si>
  <si>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</si>
  <si>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</si>
  <si>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</si>
  <si>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</si>
  <si>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</si>
  <si>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</si>
  <si>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</si>
  <si>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</si>
  <si>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</si>
  <si>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</si>
  <si>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</si>
  <si>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</si>
  <si>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</si>
  <si>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</si>
  <si>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</si>
  <si>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</si>
  <si>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</si>
  <si>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</si>
  <si>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</si>
  <si>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</si>
  <si>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</si>
  <si>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</si>
  <si>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</si>
  <si>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</si>
  <si>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</si>
  <si>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</si>
  <si>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</si>
  <si>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</si>
  <si>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</si>
  <si>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</si>
  <si>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</si>
  <si>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</si>
  <si>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</si>
  <si>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</si>
  <si>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</si>
  <si>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</si>
  <si>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</si>
  <si>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</si>
  <si>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</si>
  <si>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</si>
  <si>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</si>
  <si>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</si>
  <si>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</si>
  <si>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</si>
  <si>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</si>
  <si>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</si>
  <si>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</si>
  <si>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</si>
  <si>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</si>
  <si>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</si>
  <si>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</si>
  <si>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</si>
  <si>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</si>
  <si>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</si>
  <si>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</si>
  <si>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</si>
  <si>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</si>
  <si>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</si>
  <si>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</si>
  <si>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</si>
  <si>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</si>
  <si>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</si>
  <si>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</si>
  <si>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</si>
  <si>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</si>
  <si>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</si>
  <si>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</si>
  <si>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</si>
  <si>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</si>
  <si>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</si>
  <si>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</si>
  <si>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</si>
  <si>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</si>
  <si>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</si>
  <si>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</si>
  <si>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</si>
  <si>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</si>
  <si>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</si>
  <si>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</si>
  <si>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</si>
  <si>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</si>
  <si>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</si>
  <si>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</si>
  <si>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</si>
  <si>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</si>
  <si>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</si>
  <si>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</si>
  <si>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</si>
  <si>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</si>
  <si>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</si>
  <si>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</si>
  <si>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</si>
  <si>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</si>
  <si>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</si>
  <si>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</si>
  <si>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</si>
  <si>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</si>
  <si>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</si>
  <si>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</si>
  <si>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</si>
  <si>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</si>
  <si>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</si>
  <si>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</si>
  <si>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</si>
  <si>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</si>
  <si>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</si>
  <si>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</si>
  <si>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</si>
  <si>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</si>
  <si>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</si>
  <si>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</si>
  <si>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</si>
  <si>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</si>
  <si>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</si>
  <si>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</si>
  <si>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</si>
  <si>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</si>
  <si>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</si>
  <si>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</si>
  <si>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</si>
  <si>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</si>
  <si>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</si>
  <si>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</si>
  <si>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</si>
  <si>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</si>
  <si>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</si>
  <si>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</si>
  <si>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</si>
  <si>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</si>
  <si>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</si>
  <si>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</si>
  <si>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</si>
  <si>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</si>
  <si>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</si>
  <si>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</si>
  <si>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</si>
  <si>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</si>
  <si>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</si>
  <si>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</si>
  <si>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</si>
  <si>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</si>
  <si>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</si>
  <si>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</si>
  <si>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</si>
  <si>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</si>
  <si>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</si>
  <si>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</si>
  <si>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</si>
  <si>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</si>
  <si>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</si>
  <si>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</si>
  <si>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</si>
  <si>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</si>
  <si>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</si>
  <si>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</si>
  <si>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</si>
  <si>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</si>
  <si>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</si>
  <si>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</si>
  <si>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</si>
  <si>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</si>
  <si>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</si>
  <si>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</si>
  <si>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</si>
  <si>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</si>
  <si>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</si>
  <si>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</si>
  <si>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</si>
  <si>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</si>
  <si>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</si>
  <si>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</si>
  <si>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</si>
  <si>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</si>
  <si>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</si>
  <si>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</si>
  <si>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</si>
  <si>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</si>
  <si>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</si>
  <si>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</si>
  <si>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</si>
  <si>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</si>
  <si>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</si>
  <si>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</si>
  <si>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</si>
  <si>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</si>
  <si>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</si>
  <si>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</si>
  <si>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</si>
  <si>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</si>
  <si>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</si>
  <si>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</si>
  <si>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</si>
  <si>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</si>
  <si>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</si>
  <si>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</si>
  <si>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</si>
  <si>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</si>
  <si>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</si>
  <si>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</si>
  <si>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</si>
  <si>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</si>
  <si>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</si>
  <si>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</si>
  <si>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</si>
  <si>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</si>
  <si>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</si>
  <si>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</si>
  <si>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</si>
  <si>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</si>
  <si>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</si>
  <si>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</si>
  <si>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</si>
  <si>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</si>
  <si>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</si>
  <si>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</si>
  <si>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</si>
  <si>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</si>
  <si>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</si>
  <si>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</si>
  <si>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</si>
  <si>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</si>
  <si>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</si>
  <si>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</si>
  <si>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</si>
  <si>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</si>
  <si>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</si>
  <si>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</si>
  <si>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</si>
  <si>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</si>
  <si>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</si>
  <si>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</si>
  <si>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</si>
  <si>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</si>
  <si>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</si>
  <si>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</si>
  <si>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</si>
  <si>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</si>
  <si>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</si>
  <si>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</si>
  <si>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</si>
  <si>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</si>
  <si>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</si>
  <si>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</si>
  <si>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</si>
  <si>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</si>
  <si>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</si>
  <si>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</si>
  <si>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</si>
  <si>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</si>
  <si>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</si>
  <si>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</si>
  <si>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</si>
  <si>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</si>
  <si>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</si>
  <si>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</si>
  <si>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</si>
  <si>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</si>
  <si>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</si>
  <si>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</si>
  <si>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</si>
  <si>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</si>
  <si>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</si>
  <si>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</si>
  <si>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</si>
  <si>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</si>
  <si>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</si>
  <si>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</si>
  <si>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</si>
  <si>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</si>
  <si>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</si>
  <si>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</si>
  <si>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</si>
  <si>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</si>
  <si>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</si>
  <si>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</si>
  <si>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</si>
  <si>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</si>
  <si>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</si>
  <si>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</si>
  <si>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</si>
  <si>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</si>
  <si>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</si>
  <si>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</si>
  <si>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</si>
  <si>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</si>
  <si>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</si>
  <si>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</si>
  <si>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</si>
  <si>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</si>
  <si>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</si>
  <si>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</si>
  <si>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</si>
  <si>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</si>
  <si>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</si>
  <si>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</si>
  <si>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</si>
  <si>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</si>
  <si>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</si>
  <si>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</si>
  <si>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</si>
  <si>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</si>
  <si>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</si>
  <si>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</si>
  <si>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</si>
  <si>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</si>
  <si>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</si>
  <si>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</si>
  <si>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</si>
  <si>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</si>
  <si>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</si>
  <si>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</si>
  <si>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</si>
  <si>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</si>
  <si>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</si>
  <si>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</si>
  <si>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</si>
  <si>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</si>
  <si>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</si>
  <si>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</si>
  <si>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</si>
  <si>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</si>
  <si>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</si>
  <si>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</si>
  <si>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</si>
  <si>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</si>
  <si>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</si>
  <si>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</si>
  <si>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</si>
  <si>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</si>
  <si>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</si>
  <si>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</si>
  <si>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</si>
  <si>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</si>
  <si>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</si>
  <si>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</si>
  <si>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</si>
  <si>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</si>
  <si>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</si>
  <si>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</si>
  <si>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</si>
  <si>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</si>
  <si>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</si>
  <si>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</si>
  <si>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</si>
  <si>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</si>
  <si>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</si>
  <si>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</si>
  <si>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</si>
  <si>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</si>
  <si>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</si>
  <si>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</si>
  <si>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</si>
  <si>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</si>
  <si>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</si>
  <si>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</si>
  <si>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</si>
  <si>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</si>
  <si>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</si>
  <si>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</si>
  <si>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</si>
  <si>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</si>
  <si>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</si>
  <si>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</si>
  <si>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</si>
  <si>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</si>
  <si>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</si>
  <si>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</si>
  <si>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</si>
  <si>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</si>
  <si>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</si>
  <si>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</si>
  <si>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</si>
  <si>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</si>
  <si>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</si>
  <si>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</si>
  <si>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</si>
  <si>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</si>
  <si>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</si>
  <si>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</si>
  <si>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</si>
  <si>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</si>
  <si>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</si>
  <si>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</si>
  <si>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</si>
  <si>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</si>
  <si>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</si>
  <si>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</si>
  <si>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</si>
  <si>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</si>
  <si>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</si>
  <si>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</si>
  <si>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</si>
  <si>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</si>
  <si>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</si>
  <si>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</si>
  <si>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</si>
  <si>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</si>
  <si>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</si>
  <si>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</si>
  <si>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</si>
  <si>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</si>
  <si>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</si>
  <si>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</si>
  <si>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</si>
  <si>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</si>
  <si>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</si>
  <si>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</si>
  <si>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</si>
  <si>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</si>
  <si>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</si>
  <si>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</si>
  <si>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</si>
  <si>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</si>
  <si>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</si>
  <si>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</si>
  <si>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</si>
  <si>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</si>
  <si>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</si>
  <si>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</si>
  <si>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</si>
  <si>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</si>
  <si>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</si>
  <si>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</si>
  <si>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</si>
  <si>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</si>
  <si>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</si>
  <si>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</si>
  <si>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</si>
  <si>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</si>
  <si>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</si>
  <si>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</si>
  <si>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</si>
  <si>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</si>
  <si>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</si>
  <si>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</si>
  <si>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</si>
  <si>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</si>
  <si>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</si>
  <si>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</si>
  <si>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</si>
  <si>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</si>
  <si>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</si>
  <si>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</si>
  <si>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</si>
  <si>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</si>
  <si>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</si>
  <si>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</si>
  <si>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</si>
  <si>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</si>
  <si>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</si>
  <si>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</si>
  <si>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</si>
  <si>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</si>
  <si>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</si>
  <si>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</si>
  <si>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</si>
  <si>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</si>
  <si>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</si>
  <si>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</si>
  <si>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</si>
  <si>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</si>
  <si>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</si>
  <si>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</si>
  <si>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</si>
  <si>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</si>
  <si>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</si>
  <si>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</si>
  <si>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</si>
  <si>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</si>
  <si>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</si>
  <si>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</si>
  <si>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</si>
  <si>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</si>
  <si>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</si>
  <si>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</si>
  <si>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</si>
  <si>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</si>
  <si>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</si>
  <si>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</si>
  <si>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</si>
  <si>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</si>
  <si>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</si>
  <si>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</si>
  <si>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</si>
  <si>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</si>
  <si>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</si>
  <si>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</si>
  <si>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</si>
  <si>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</si>
  <si>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</si>
  <si>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</si>
  <si>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</si>
  <si>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</si>
  <si>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</si>
  <si>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</si>
  <si>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</si>
  <si>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</si>
  <si>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</si>
  <si>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</si>
  <si>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</si>
  <si>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</si>
  <si>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</si>
  <si>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</si>
  <si>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</si>
  <si>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</si>
  <si>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</si>
  <si>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</si>
  <si>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</si>
  <si>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</si>
  <si>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</si>
  <si>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</si>
  <si>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</si>
  <si>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</si>
  <si>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</si>
  <si>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</si>
  <si>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</si>
  <si>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</si>
  <si>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</si>
  <si>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</si>
  <si>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</si>
  <si>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</si>
  <si>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</si>
  <si>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</si>
  <si>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</si>
  <si>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</si>
  <si>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</si>
  <si>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</si>
  <si>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</si>
  <si>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</si>
  <si>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</si>
  <si>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</si>
  <si>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</si>
  <si>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</si>
  <si>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</si>
  <si>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</si>
  <si>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</si>
  <si>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</si>
  <si>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</si>
  <si>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</si>
  <si>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</si>
  <si>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</si>
  <si>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</si>
  <si>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</si>
  <si>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</si>
  <si>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</si>
  <si>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</si>
  <si>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</si>
  <si>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</si>
  <si>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</si>
  <si>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</si>
  <si>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</si>
  <si>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</si>
  <si>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</si>
  <si>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</si>
  <si>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</si>
  <si>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</si>
  <si>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</si>
  <si>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</si>
  <si>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</si>
  <si>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</si>
  <si>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</si>
  <si>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</si>
  <si>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</si>
  <si>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</si>
  <si>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</si>
  <si>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</si>
  <si>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</si>
  <si>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</si>
  <si>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</si>
  <si>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</si>
  <si>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</si>
  <si>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</si>
  <si>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</si>
  <si>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</si>
  <si>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</si>
  <si>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</si>
  <si>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</si>
  <si>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</si>
  <si>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</si>
  <si>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</si>
  <si>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</si>
  <si>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</si>
  <si>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</si>
  <si>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</si>
  <si>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</si>
  <si>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</si>
  <si>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</si>
  <si>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</si>
  <si>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</si>
  <si>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</si>
  <si>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</si>
  <si>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</si>
  <si>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</si>
  <si>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</si>
  <si>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</si>
  <si>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</si>
  <si>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</si>
  <si>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</si>
  <si>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</si>
  <si>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</si>
  <si>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</si>
  <si>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</si>
  <si>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</si>
  <si>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</si>
  <si>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</si>
  <si>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</si>
  <si>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</si>
  <si>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</si>
  <si>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</si>
  <si>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</si>
  <si>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</si>
  <si>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</si>
  <si>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</si>
  <si>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</si>
  <si>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</si>
  <si>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</si>
  <si>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</si>
  <si>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</si>
  <si>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</si>
  <si>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</si>
  <si>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</si>
  <si>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</si>
  <si>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</si>
  <si>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</si>
  <si>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</si>
  <si>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</si>
  <si>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</si>
  <si>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</si>
  <si>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</si>
  <si>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</si>
  <si>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</si>
  <si>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</si>
  <si>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</si>
  <si>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</si>
  <si>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</si>
  <si>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</si>
  <si>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</si>
  <si>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</si>
  <si>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</si>
  <si>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</si>
  <si>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</si>
  <si>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</si>
  <si>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</si>
  <si>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</si>
  <si>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</si>
  <si>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</si>
  <si>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</si>
  <si>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</si>
  <si>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</si>
  <si>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</si>
  <si>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</si>
  <si>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</si>
  <si>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</si>
  <si>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</si>
  <si>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</si>
  <si>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</si>
  <si>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</si>
  <si>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</si>
  <si>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</si>
  <si>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</si>
  <si>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</si>
  <si>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</si>
  <si>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</si>
  <si>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</si>
  <si>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</si>
  <si>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</si>
  <si>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</si>
  <si>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</si>
  <si>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</si>
  <si>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</si>
  <si>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</si>
  <si>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</si>
  <si>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</si>
  <si>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</si>
  <si>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</si>
  <si>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</si>
  <si>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</si>
  <si>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</si>
  <si>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</si>
  <si>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</si>
  <si>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</si>
  <si>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</si>
  <si>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</si>
  <si>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</si>
  <si>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</si>
  <si>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</si>
  <si>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</si>
  <si>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</si>
  <si>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</si>
  <si>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</si>
  <si>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</si>
  <si>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</si>
  <si>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</si>
  <si>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</si>
  <si>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</si>
  <si>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</si>
  <si>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</si>
  <si>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</si>
  <si>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</si>
  <si>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</si>
  <si>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</si>
  <si>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</si>
  <si>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</si>
  <si>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</si>
  <si>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</si>
  <si>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</si>
  <si>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</si>
  <si>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</si>
  <si>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</si>
  <si>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</si>
  <si>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</si>
  <si>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</si>
  <si>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</si>
  <si>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</si>
  <si>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</si>
  <si>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</si>
  <si>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</si>
  <si>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</si>
  <si>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</si>
  <si>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</si>
  <si>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</si>
  <si>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</si>
  <si>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</si>
  <si>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</si>
  <si>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</si>
  <si>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</si>
  <si>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</si>
  <si>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</si>
  <si>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</si>
  <si>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</si>
  <si>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</si>
  <si>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</si>
  <si>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</si>
  <si>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</si>
  <si>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</si>
  <si>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</si>
  <si>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</si>
  <si>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</si>
  <si>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</si>
  <si>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</si>
  <si>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</si>
  <si>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</si>
  <si>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</si>
  <si>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</si>
  <si>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</si>
  <si>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</si>
  <si>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</si>
  <si>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</si>
  <si>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</si>
  <si>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</si>
  <si>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</si>
  <si>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</si>
  <si>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</si>
  <si>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</si>
  <si>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</si>
  <si>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</si>
  <si>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</si>
  <si>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</si>
  <si>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</si>
  <si>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</si>
  <si>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</si>
  <si>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</si>
  <si>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</si>
  <si>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</si>
  <si>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</si>
  <si>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</si>
  <si>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</si>
  <si>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</si>
  <si>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</si>
  <si>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</si>
  <si>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</si>
  <si>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</si>
  <si>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</si>
  <si>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</si>
  <si>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</si>
  <si>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</si>
  <si>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</si>
  <si>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</si>
  <si>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</si>
  <si>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</si>
  <si>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</si>
  <si>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</si>
  <si>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</si>
  <si>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</si>
  <si>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</si>
  <si>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</si>
  <si>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</si>
  <si>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</si>
  <si>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</si>
  <si>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</si>
  <si>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</si>
  <si>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</si>
  <si>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</si>
  <si>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</si>
  <si>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</si>
  <si>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</si>
  <si>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</si>
  <si>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</si>
  <si>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</si>
  <si>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</si>
  <si>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</si>
  <si>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</si>
  <si>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</si>
  <si>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</si>
  <si>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</si>
  <si>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</si>
  <si>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</si>
  <si>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</si>
  <si>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</si>
  <si>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</si>
  <si>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</si>
  <si>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</si>
  <si>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</si>
  <si>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</si>
  <si>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</si>
  <si>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</si>
  <si>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</si>
  <si>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</si>
  <si>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</si>
  <si>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</si>
  <si>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</si>
  <si>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</si>
  <si>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</si>
  <si>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</si>
  <si>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</si>
  <si>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</si>
  <si>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</si>
  <si>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</si>
  <si>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</si>
  <si>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</si>
  <si>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</si>
  <si>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</si>
  <si>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</si>
  <si>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</si>
  <si>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</si>
  <si>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</si>
  <si>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</si>
  <si>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</si>
  <si>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</si>
  <si>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</si>
  <si>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</si>
  <si>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</si>
  <si>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</si>
  <si>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</si>
  <si>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</si>
  <si>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</si>
  <si>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</si>
  <si>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</si>
  <si>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</si>
  <si>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</si>
  <si>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</si>
  <si>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</si>
  <si>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</si>
  <si>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</si>
  <si>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</si>
  <si>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</si>
  <si>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</si>
  <si>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</si>
  <si>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</si>
  <si>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</si>
  <si>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</si>
  <si>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</si>
  <si>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</si>
  <si>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</si>
  <si>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</si>
  <si>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</si>
  <si>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</si>
  <si>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</si>
  <si>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</si>
  <si>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</si>
  <si>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</si>
  <si>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</si>
  <si>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</si>
  <si>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</si>
  <si>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</si>
  <si>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</si>
  <si>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</si>
  <si>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</si>
  <si>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</si>
  <si>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</si>
  <si>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</si>
  <si>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</si>
  <si>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</si>
  <si>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</si>
  <si>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</si>
  <si>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</si>
  <si>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</si>
  <si>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</si>
  <si>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</si>
  <si>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</si>
  <si>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</si>
  <si>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</si>
  <si>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</si>
  <si>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</si>
  <si>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</si>
  <si>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</si>
  <si>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</si>
  <si>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</si>
  <si>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</si>
  <si>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</si>
  <si>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</si>
  <si>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</si>
  <si>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</si>
  <si>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</si>
  <si>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</si>
  <si>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</si>
  <si>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</si>
  <si>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</si>
  <si>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</si>
  <si>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</si>
  <si>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</si>
  <si>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</si>
  <si>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</si>
  <si>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</si>
  <si>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</si>
  <si>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</si>
  <si>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</si>
  <si>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</si>
  <si>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</si>
  <si>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</si>
  <si>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</si>
  <si>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</si>
  <si>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</si>
  <si>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</si>
  <si>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</si>
  <si>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</si>
  <si>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</si>
  <si>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</si>
  <si>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</si>
  <si>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</si>
  <si>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</si>
  <si>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</si>
  <si>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</si>
  <si>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</si>
  <si>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</si>
  <si>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</si>
  <si>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</si>
  <si>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</si>
  <si>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</si>
  <si>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</si>
  <si>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</si>
  <si>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</si>
  <si>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</si>
  <si>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</si>
  <si>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</si>
  <si>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</si>
  <si>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</si>
  <si>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</si>
  <si>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</si>
  <si>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</si>
  <si>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</si>
  <si>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</si>
  <si>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</si>
  <si>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</si>
  <si>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</si>
  <si>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</si>
  <si>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</si>
  <si>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</si>
  <si>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</si>
  <si>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</si>
  <si>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</si>
  <si>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</si>
  <si>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</si>
  <si>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</si>
  <si>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</si>
  <si>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</si>
  <si>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</si>
  <si>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</si>
  <si>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</si>
  <si>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</si>
  <si>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</si>
  <si>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</si>
  <si>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</si>
  <si>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</si>
  <si>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</si>
  <si>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</si>
  <si>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</si>
  <si>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</si>
  <si>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</si>
  <si>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</si>
  <si>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</si>
  <si>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</si>
  <si>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</si>
  <si>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</si>
  <si>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</si>
  <si>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</si>
  <si>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</si>
  <si>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</si>
  <si>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</si>
  <si>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</si>
  <si>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</si>
  <si>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</si>
  <si>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</si>
  <si>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</si>
  <si>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</si>
  <si>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</si>
  <si>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</si>
  <si>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</si>
  <si>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</si>
  <si>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</si>
  <si>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</si>
  <si>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</si>
  <si>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</si>
  <si>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</si>
  <si>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</si>
  <si>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</si>
  <si>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</si>
  <si>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</si>
  <si>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</si>
  <si>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</si>
  <si>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</si>
  <si>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</si>
  <si>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</si>
  <si>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</si>
  <si>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</si>
  <si>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</si>
  <si>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</si>
  <si>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</si>
  <si>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</si>
  <si>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</si>
  <si>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</si>
  <si>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</si>
  <si>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</si>
  <si>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</si>
  <si>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</si>
  <si>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</si>
  <si>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</si>
  <si>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</si>
  <si>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</si>
  <si>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</si>
  <si>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</si>
  <si>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</si>
  <si>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</si>
  <si>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</si>
  <si>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</si>
  <si>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</si>
  <si>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</si>
  <si>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</si>
  <si>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</si>
  <si>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</si>
  <si>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</si>
  <si>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</si>
  <si>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</si>
  <si>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</si>
  <si>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</si>
  <si>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</si>
  <si>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</si>
  <si>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</si>
  <si>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</si>
  <si>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</si>
  <si>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</si>
  <si>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</si>
  <si>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</si>
  <si>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</si>
  <si>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</si>
  <si>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</si>
  <si>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</si>
  <si>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</si>
  <si>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</si>
  <si>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</si>
  <si>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</si>
  <si>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</si>
  <si>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</si>
  <si>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</si>
  <si>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</si>
  <si>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</si>
  <si>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</si>
  <si>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</si>
  <si>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</si>
  <si>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</si>
  <si>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</si>
  <si>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</si>
  <si>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</si>
  <si>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</si>
  <si>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</si>
  <si>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</si>
  <si>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</si>
  <si>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</si>
  <si>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</si>
  <si>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</si>
  <si>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</si>
  <si>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</si>
  <si>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</si>
  <si>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</si>
  <si>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</si>
  <si>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</si>
  <si>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</si>
  <si>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</si>
  <si>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</si>
  <si>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</si>
  <si>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</si>
  <si>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</si>
  <si>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</si>
  <si>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</si>
  <si>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</si>
  <si>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</si>
  <si>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</si>
  <si>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</si>
  <si>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</si>
  <si>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</si>
  <si>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</si>
  <si>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</si>
  <si>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</si>
  <si>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</si>
  <si>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</si>
  <si>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</si>
  <si>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</si>
  <si>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</si>
  <si>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</si>
  <si>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</si>
  <si>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</si>
  <si>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</si>
  <si>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</si>
  <si>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</si>
  <si>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</si>
  <si>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</si>
  <si>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</si>
  <si>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</si>
  <si>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</si>
  <si>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</si>
  <si>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</si>
  <si>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</si>
  <si>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</si>
  <si>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</si>
  <si>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</si>
  <si>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</si>
  <si>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</si>
  <si>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</si>
  <si>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</si>
  <si>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</si>
  <si>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</si>
  <si>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</si>
  <si>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</si>
  <si>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</si>
  <si>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</si>
  <si>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</si>
  <si>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</si>
  <si>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</si>
  <si>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</si>
  <si>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</si>
  <si>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</si>
  <si>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</si>
  <si>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</si>
  <si>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</si>
  <si>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</si>
  <si>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</si>
  <si>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</si>
  <si>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</si>
  <si>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</si>
  <si>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</si>
  <si>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</si>
  <si>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</si>
  <si>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</si>
  <si>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</si>
  <si>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</si>
  <si>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</si>
  <si>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</si>
  <si>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</si>
  <si>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</si>
  <si>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</si>
  <si>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</si>
  <si>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</si>
  <si>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</si>
  <si>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</si>
  <si>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</si>
  <si>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</si>
  <si>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</si>
  <si>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</si>
  <si>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</si>
  <si>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</si>
  <si>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</si>
  <si>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</si>
  <si>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</si>
  <si>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</si>
  <si>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</si>
  <si>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</si>
  <si>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</si>
  <si>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</si>
  <si>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</si>
  <si>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</si>
  <si>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</si>
  <si>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</si>
  <si>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</si>
  <si>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</si>
  <si>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</si>
  <si>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</si>
  <si>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</si>
  <si>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</si>
  <si>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</si>
  <si>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</si>
  <si>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</si>
  <si>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</si>
  <si>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</si>
  <si>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</si>
  <si>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</si>
  <si>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</si>
  <si>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</si>
  <si>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</si>
  <si>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</si>
  <si>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</si>
  <si>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</si>
  <si>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</si>
  <si>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</si>
  <si>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</si>
  <si>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</si>
  <si>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</si>
  <si>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</si>
  <si>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</si>
  <si>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</si>
  <si>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</si>
  <si>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</si>
  <si>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</si>
  <si>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</si>
  <si>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</si>
  <si>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</si>
  <si>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</si>
  <si>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</si>
  <si>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</si>
  <si>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</si>
  <si>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</si>
  <si>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</si>
  <si>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</si>
  <si>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</si>
  <si>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</si>
  <si>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</si>
  <si>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</si>
  <si>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</si>
  <si>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</si>
  <si>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</si>
  <si>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</si>
  <si>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</si>
  <si>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</si>
  <si>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</si>
  <si>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</si>
  <si>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</si>
  <si>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</si>
  <si>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</si>
  <si>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</si>
  <si>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</si>
  <si>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</si>
  <si>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</si>
  <si>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</si>
  <si>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</si>
  <si>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</si>
  <si>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</si>
  <si>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</si>
  <si>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</si>
  <si>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</si>
  <si>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</si>
  <si>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</si>
  <si>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</si>
  <si>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</si>
  <si>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</si>
  <si>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</si>
  <si>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</si>
  <si>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</si>
  <si>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</si>
  <si>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</si>
  <si>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</si>
  <si>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</si>
  <si>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</si>
  <si>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</si>
  <si>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</si>
  <si>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</si>
  <si>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</si>
  <si>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</si>
  <si>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</si>
  <si>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</si>
  <si>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</si>
  <si>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</si>
  <si>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</si>
  <si>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</si>
  <si>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</si>
  <si>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</si>
  <si>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</si>
  <si>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</si>
  <si>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</si>
  <si>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</si>
  <si>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</si>
  <si>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</si>
  <si>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</si>
  <si>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</si>
  <si>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</si>
  <si>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</si>
  <si>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</si>
  <si>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</si>
  <si>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</si>
  <si>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</si>
  <si>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</si>
  <si>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</si>
  <si>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</si>
  <si>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</si>
  <si>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</si>
  <si>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</si>
  <si>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</si>
  <si>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</si>
  <si>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</si>
  <si>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</si>
  <si>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</si>
  <si>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</si>
  <si>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</si>
  <si>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</si>
  <si>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</si>
  <si>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</si>
  <si>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</si>
  <si>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</si>
  <si>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</si>
  <si>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</si>
  <si>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</si>
  <si>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</si>
  <si>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</si>
  <si>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</si>
  <si>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</si>
  <si>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</si>
  <si>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</si>
  <si>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</si>
  <si>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</si>
  <si>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</si>
  <si>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</si>
  <si>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</si>
  <si>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</si>
  <si>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</si>
  <si>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</si>
  <si>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</si>
  <si>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</si>
  <si>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</si>
  <si>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</si>
  <si>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</si>
  <si>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</si>
  <si>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</si>
  <si>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</si>
  <si>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</si>
  <si>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</si>
  <si>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</si>
  <si>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</si>
  <si>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</si>
  <si>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</si>
  <si>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</si>
  <si>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</si>
  <si>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</si>
  <si>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</si>
  <si>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</si>
  <si>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</si>
  <si>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</si>
  <si>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</si>
  <si>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</si>
  <si>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</si>
  <si>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</si>
  <si>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</si>
  <si>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</si>
  <si>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</si>
  <si>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</si>
  <si>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</si>
  <si>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</si>
  <si>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</si>
  <si>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</si>
  <si>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</si>
  <si>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</si>
  <si>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</si>
  <si>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</si>
  <si>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</si>
  <si>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</si>
  <si>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</si>
  <si>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</si>
  <si>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</si>
  <si>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</si>
  <si>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</si>
  <si>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</si>
  <si>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</si>
  <si>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</si>
  <si>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</si>
  <si>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</si>
  <si>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</si>
  <si>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</si>
  <si>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</si>
  <si>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</si>
  <si>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</si>
  <si>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</si>
  <si>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</si>
  <si>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</si>
  <si>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</si>
  <si>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</si>
  <si>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</si>
  <si>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</si>
  <si>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</si>
  <si>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</si>
  <si>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</si>
  <si>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</si>
  <si>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</si>
  <si>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</si>
  <si>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</si>
  <si>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</si>
  <si>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</si>
  <si>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</si>
  <si>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</si>
  <si>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</si>
  <si>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</si>
  <si>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</si>
  <si>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</si>
  <si>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</si>
  <si>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</si>
  <si>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</si>
  <si>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</si>
  <si>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</si>
  <si>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</si>
  <si>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</si>
  <si>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</si>
  <si>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</si>
  <si>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</si>
  <si>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</si>
  <si>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</si>
  <si>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</si>
  <si>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</si>
  <si>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</si>
  <si>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</si>
  <si>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</si>
  <si>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</si>
  <si>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</si>
  <si>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</si>
  <si>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</si>
  <si>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</si>
  <si>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</si>
  <si>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</si>
  <si>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</si>
  <si>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</si>
  <si>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</si>
  <si>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</si>
  <si>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</si>
  <si>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</si>
  <si>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</si>
  <si>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</si>
  <si>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</si>
  <si>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</si>
  <si>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</si>
  <si>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</si>
  <si>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</si>
  <si>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</si>
  <si>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</si>
  <si>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</si>
  <si>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</si>
  <si>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</si>
  <si>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</si>
  <si>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</si>
  <si>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</si>
  <si>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</si>
  <si>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</si>
  <si>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</si>
  <si>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</si>
  <si>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</si>
  <si>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</si>
  <si>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</si>
  <si>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</si>
  <si>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</si>
  <si>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</si>
  <si>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</si>
  <si>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</si>
  <si>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</si>
  <si>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</si>
  <si>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</si>
  <si>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</si>
  <si>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</si>
  <si>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</si>
  <si>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</si>
  <si>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</si>
  <si>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</si>
  <si>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</si>
  <si>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</si>
  <si>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</si>
  <si>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</si>
  <si>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</si>
  <si>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</si>
  <si>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</si>
  <si>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</si>
  <si>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</si>
  <si>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</si>
  <si>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</si>
  <si>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</si>
  <si>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</si>
  <si>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</si>
  <si>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</si>
  <si>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</si>
  <si>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</si>
  <si>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</si>
  <si>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</si>
  <si>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</si>
  <si>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</si>
  <si>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</si>
  <si>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</si>
  <si>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</si>
  <si>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</si>
  <si>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</si>
  <si>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</si>
  <si>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</si>
  <si>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</si>
  <si>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</si>
  <si>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</si>
  <si>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</si>
  <si>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</si>
  <si>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</si>
  <si>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</si>
  <si>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</si>
  <si>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</si>
  <si>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</si>
  <si>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</si>
  <si>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</si>
  <si>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</si>
  <si>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</si>
  <si>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</si>
  <si>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</si>
  <si>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</si>
  <si>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</si>
  <si>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</si>
  <si>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</si>
  <si>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</si>
  <si>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</si>
  <si>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</si>
  <si>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</si>
  <si>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</si>
  <si>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</si>
  <si>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</si>
  <si>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</si>
  <si>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</si>
  <si>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</si>
  <si>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</si>
  <si>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</si>
  <si>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</si>
  <si>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</si>
  <si>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</si>
  <si>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</si>
  <si>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</si>
  <si>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</si>
  <si>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</si>
  <si>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</si>
  <si>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</si>
  <si>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</si>
  <si>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</si>
  <si>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</si>
  <si>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</si>
  <si>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</si>
  <si>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</si>
  <si>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</si>
  <si>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</si>
  <si>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</si>
  <si>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</si>
  <si>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</si>
  <si>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</si>
  <si>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</si>
  <si>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</si>
  <si>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</si>
  <si>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</si>
  <si>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</si>
  <si>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</si>
  <si>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</si>
  <si>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</si>
  <si>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</si>
  <si>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</si>
  <si>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</si>
  <si>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</si>
  <si>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</si>
  <si>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</si>
  <si>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</si>
  <si>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</si>
  <si>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</si>
  <si>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</si>
  <si>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</si>
  <si>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</si>
  <si>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</si>
  <si>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</si>
  <si>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</si>
  <si>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</si>
  <si>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</si>
  <si>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</si>
  <si>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</si>
  <si>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</si>
  <si>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</si>
  <si>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</si>
  <si>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</si>
  <si>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</si>
  <si>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</si>
  <si>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</si>
  <si>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</si>
  <si>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</si>
  <si>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</si>
  <si>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</si>
  <si>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</si>
  <si>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</si>
  <si>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</si>
  <si>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</si>
  <si>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</si>
  <si>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</si>
  <si>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</si>
  <si>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</si>
  <si>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</si>
  <si>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</si>
  <si>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</si>
  <si>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</si>
  <si>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</si>
  <si>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</si>
  <si>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</si>
  <si>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</si>
  <si>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</si>
  <si>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</si>
  <si>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</si>
  <si>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</si>
  <si>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</si>
  <si>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</si>
  <si>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</si>
  <si>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</si>
  <si>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</si>
  <si>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</si>
  <si>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</si>
  <si>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</si>
  <si>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</si>
  <si>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</si>
  <si>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</si>
  <si>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</si>
  <si>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</si>
  <si>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</si>
  <si>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</si>
  <si>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</si>
  <si>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</si>
  <si>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</si>
  <si>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</si>
  <si>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</si>
  <si>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</si>
  <si>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</si>
  <si>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</si>
  <si>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</si>
  <si>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</si>
  <si>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</si>
  <si>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</si>
  <si>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</si>
  <si>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</si>
  <si>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</si>
  <si>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</si>
  <si>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</si>
  <si>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</si>
  <si>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</si>
  <si>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</si>
  <si>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</si>
  <si>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</si>
  <si>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</si>
  <si>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</si>
  <si>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</si>
  <si>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</si>
  <si>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</si>
  <si>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</si>
  <si>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</si>
  <si>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</si>
  <si>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</si>
  <si>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</si>
  <si>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</si>
  <si>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</si>
  <si>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</si>
  <si>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</si>
  <si>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</si>
  <si>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</si>
  <si>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</si>
  <si>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</si>
  <si>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</si>
  <si>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</si>
  <si>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</si>
  <si>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</si>
  <si>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</si>
  <si>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</si>
  <si>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</si>
  <si>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</si>
  <si>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</si>
  <si>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</si>
  <si>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</si>
  <si>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</si>
  <si>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</si>
  <si>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</si>
  <si>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</si>
  <si>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</si>
  <si>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</si>
  <si>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</si>
  <si>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</si>
  <si>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</si>
  <si>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</si>
  <si>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</si>
  <si>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</si>
  <si>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</si>
  <si>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</si>
  <si>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</si>
  <si>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</si>
  <si>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</si>
  <si>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</si>
  <si>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</si>
  <si>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</si>
  <si>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</si>
  <si>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</si>
  <si>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</si>
  <si>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</si>
  <si>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</si>
  <si>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</si>
  <si>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</si>
  <si>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</si>
  <si>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</si>
  <si>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</si>
  <si>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</si>
  <si>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</si>
  <si>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</si>
  <si>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</si>
  <si>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</si>
  <si>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</si>
  <si>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</si>
  <si>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</si>
  <si>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</si>
  <si>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</si>
  <si>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</si>
  <si>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</si>
  <si>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</si>
  <si>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</si>
  <si>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</si>
  <si>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</si>
  <si>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</si>
  <si>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</si>
  <si>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</si>
  <si>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</si>
  <si>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</si>
  <si>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</si>
  <si>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</si>
  <si>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</si>
  <si>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</si>
  <si>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</si>
  <si>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</si>
  <si>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</si>
  <si>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</si>
  <si>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</si>
  <si>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</si>
  <si>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</si>
  <si>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</si>
  <si>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</si>
  <si>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</si>
  <si>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</si>
  <si>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</si>
  <si>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</si>
  <si>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</si>
  <si>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</si>
  <si>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</si>
  <si>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</si>
  <si>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</si>
  <si>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</si>
  <si>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</si>
  <si>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</si>
  <si>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</si>
  <si>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</si>
  <si>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</si>
  <si>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</si>
  <si>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</si>
  <si>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</si>
  <si>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</si>
  <si>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</si>
  <si>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</si>
  <si>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</si>
  <si>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</si>
  <si>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</si>
  <si>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</si>
  <si>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</si>
  <si>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</si>
  <si>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</si>
  <si>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</si>
  <si>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</si>
  <si>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</si>
  <si>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</si>
  <si>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</si>
  <si>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</si>
  <si>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</si>
  <si>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</si>
  <si>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</si>
  <si>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</si>
  <si>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</si>
  <si>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</si>
  <si>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</si>
  <si>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</si>
  <si>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</si>
  <si>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</si>
  <si>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</si>
  <si>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</si>
  <si>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</si>
  <si>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</si>
  <si>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</si>
  <si>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</si>
  <si>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</si>
  <si>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</si>
  <si>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</si>
  <si>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</si>
  <si>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</si>
  <si>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</si>
  <si>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</si>
  <si>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</si>
  <si>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</si>
  <si>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</si>
  <si>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</si>
  <si>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</si>
  <si>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</si>
  <si>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</si>
  <si>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</si>
  <si>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</si>
  <si>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</si>
  <si>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</si>
  <si>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</si>
  <si>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</si>
  <si>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</si>
  <si>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</si>
  <si>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</si>
  <si>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</si>
  <si>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</si>
  <si>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</si>
  <si>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</si>
  <si>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</si>
  <si>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</si>
  <si>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</si>
  <si>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</si>
  <si>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</si>
  <si>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</si>
  <si>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</si>
  <si>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</si>
  <si>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</si>
  <si>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</si>
  <si>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</si>
  <si>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</si>
  <si>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</si>
  <si>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</si>
  <si>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</si>
  <si>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</si>
  <si>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</si>
  <si>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</si>
  <si>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</si>
  <si>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</si>
  <si>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</si>
  <si>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</si>
  <si>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</si>
  <si>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</si>
  <si>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</si>
  <si>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</si>
  <si>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</si>
  <si>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</si>
  <si>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</si>
  <si>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</si>
  <si>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</si>
  <si>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</si>
  <si>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</si>
  <si>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</si>
  <si>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</si>
  <si>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</si>
  <si>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</si>
  <si>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</si>
  <si>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</si>
  <si>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</si>
  <si>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</si>
  <si>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</si>
  <si>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</si>
  <si>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</si>
  <si>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</si>
  <si>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</si>
  <si>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</si>
  <si>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</si>
  <si>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</si>
  <si>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</si>
  <si>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</si>
  <si>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</si>
  <si>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</si>
  <si>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</si>
  <si>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</si>
  <si>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</si>
  <si>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</si>
  <si>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</si>
  <si>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</si>
  <si>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</si>
  <si>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</si>
  <si>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</si>
  <si>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</si>
  <si>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</si>
  <si>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</si>
  <si>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</si>
  <si>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</si>
  <si>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</si>
  <si>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</si>
  <si>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</si>
  <si>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</si>
  <si>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</si>
  <si>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</si>
  <si>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</si>
  <si>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</si>
  <si>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</si>
  <si>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</si>
  <si>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</si>
  <si>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</si>
  <si>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</si>
  <si>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</si>
  <si>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</si>
  <si>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</si>
  <si>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</si>
  <si>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</si>
  <si>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</si>
  <si>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</si>
  <si>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</si>
  <si>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</si>
  <si>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</si>
  <si>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</si>
  <si>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</si>
  <si>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</si>
  <si>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</si>
  <si>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</si>
  <si>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</si>
  <si>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</si>
  <si>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</si>
  <si>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</si>
  <si>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</si>
  <si>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</si>
  <si>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</si>
  <si>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</si>
  <si>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</si>
  <si>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</si>
  <si>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</si>
  <si>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</si>
  <si>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</si>
  <si>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</si>
  <si>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</si>
  <si>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</si>
  <si>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</si>
  <si>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</si>
  <si>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</si>
  <si>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</si>
  <si>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</si>
  <si>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</si>
  <si>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</si>
  <si>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</si>
  <si>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</si>
  <si>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</si>
  <si>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</si>
  <si>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</si>
  <si>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</si>
  <si>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</si>
  <si>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</si>
  <si>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</si>
  <si>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</si>
  <si>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</si>
  <si>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</si>
  <si>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</si>
  <si>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</si>
  <si>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</si>
  <si>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</si>
  <si>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</si>
  <si>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</si>
  <si>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</si>
  <si>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</si>
  <si>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</si>
  <si>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</si>
  <si>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</si>
  <si>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</si>
  <si>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</si>
  <si>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</si>
  <si>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</si>
  <si>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</si>
  <si>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</si>
  <si>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</si>
  <si>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</si>
  <si>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</si>
  <si>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</si>
  <si>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</si>
  <si>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</si>
  <si>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</si>
  <si>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</si>
  <si>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</si>
  <si>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</si>
  <si>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</si>
  <si>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</si>
  <si>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</si>
  <si>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</si>
  <si>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</si>
  <si>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</si>
  <si>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</si>
  <si>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</si>
  <si>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</si>
  <si>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</si>
  <si>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</si>
  <si>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</si>
  <si>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</si>
  <si>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</si>
  <si>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</si>
  <si>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</si>
  <si>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</si>
  <si>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</si>
  <si>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</si>
  <si>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</si>
  <si>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</si>
  <si>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</si>
  <si>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</si>
  <si>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</si>
  <si>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</si>
  <si>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</si>
  <si>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</si>
  <si>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</si>
  <si>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</si>
  <si>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</si>
  <si>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</si>
  <si>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</si>
  <si>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</si>
  <si>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</si>
  <si>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</si>
  <si>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</si>
  <si>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</si>
  <si>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</si>
  <si>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</si>
  <si>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</si>
  <si>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</si>
  <si>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</si>
  <si>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</si>
  <si>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</si>
  <si>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</si>
  <si>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</si>
  <si>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</si>
  <si>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</si>
  <si>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</si>
  <si>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</si>
  <si>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</si>
  <si>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</si>
  <si>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</si>
  <si>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</si>
  <si>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</si>
  <si>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</si>
  <si>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</si>
  <si>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</si>
  <si>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</si>
  <si>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</si>
  <si>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</si>
  <si>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</si>
  <si>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</si>
  <si>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</si>
  <si>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</si>
  <si>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</si>
  <si>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</si>
  <si>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</si>
  <si>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</si>
  <si>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</si>
  <si>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</si>
  <si>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</si>
  <si>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</si>
  <si>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</si>
  <si>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</si>
  <si>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</si>
  <si>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</si>
  <si>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</si>
  <si>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</si>
  <si>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</si>
  <si>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</si>
  <si>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</si>
  <si>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</si>
  <si>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</si>
  <si>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</si>
  <si>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</si>
  <si>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</si>
  <si>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</si>
  <si>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</si>
  <si>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</si>
  <si>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</si>
  <si>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</si>
  <si>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</si>
  <si>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</si>
  <si>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</si>
  <si>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</si>
  <si>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</si>
  <si>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</si>
  <si>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</si>
  <si>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</si>
  <si>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</si>
  <si>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</si>
  <si>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</si>
  <si>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</si>
  <si>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</si>
  <si>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</si>
  <si>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</si>
  <si>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</si>
  <si>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</si>
  <si>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</si>
  <si>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</si>
  <si>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</si>
  <si>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</si>
  <si>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</si>
  <si>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</si>
  <si>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</si>
  <si>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</si>
  <si>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</si>
  <si>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</si>
  <si>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</si>
  <si>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</si>
  <si>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</si>
  <si>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</si>
  <si>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</si>
  <si>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</si>
  <si>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</si>
  <si>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</si>
  <si>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</si>
  <si>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</si>
  <si>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</si>
  <si>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</si>
  <si>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</si>
  <si>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</si>
  <si>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</si>
  <si>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</si>
  <si>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</si>
  <si>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</si>
  <si>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</si>
  <si>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</si>
  <si>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</si>
  <si>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</si>
  <si>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</si>
  <si>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</si>
  <si>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</si>
  <si>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</si>
  <si>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</si>
  <si>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</si>
  <si>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</si>
  <si>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</si>
  <si>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</si>
  <si>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</si>
  <si>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</si>
  <si>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</si>
  <si>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</si>
  <si>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</si>
  <si>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</si>
  <si>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</si>
  <si>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</si>
  <si>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</si>
  <si>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</si>
  <si>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</si>
  <si>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</si>
  <si>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</si>
  <si>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</si>
  <si>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</si>
  <si>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</si>
  <si>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</si>
  <si>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</si>
  <si>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</si>
  <si>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</si>
  <si>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</si>
  <si>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</si>
  <si>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</si>
  <si>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</si>
  <si>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</si>
  <si>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</si>
  <si>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</si>
  <si>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</si>
  <si>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</si>
  <si>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</si>
  <si>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</si>
  <si>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</si>
  <si>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</si>
  <si>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</si>
  <si>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</si>
  <si>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</si>
  <si>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</si>
  <si>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</si>
  <si>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</si>
  <si>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</si>
  <si>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</si>
  <si>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</si>
  <si>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</si>
  <si>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</si>
  <si>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</si>
  <si>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</si>
  <si>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</si>
  <si>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</si>
  <si>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</si>
  <si>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</si>
  <si>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</si>
  <si>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</si>
  <si>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</si>
  <si>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</si>
  <si>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</si>
  <si>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</si>
  <si>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</si>
  <si>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</si>
  <si>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</si>
  <si>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</si>
  <si>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</si>
  <si>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</si>
  <si>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</si>
  <si>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</si>
  <si>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</si>
  <si>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</si>
  <si>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</si>
  <si>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</si>
  <si>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</si>
  <si>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</si>
  <si>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</si>
  <si>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</si>
  <si>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</si>
  <si>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</si>
  <si>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</si>
  <si>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</si>
  <si>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</si>
  <si>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</si>
  <si>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</si>
  <si>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</si>
  <si>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</si>
  <si>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</si>
  <si>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</si>
  <si>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</si>
  <si>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</si>
  <si>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</si>
  <si>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</si>
  <si>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</si>
  <si>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</si>
  <si>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</si>
  <si>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</si>
  <si>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</si>
  <si>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</si>
  <si>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</si>
  <si>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</si>
  <si>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</si>
  <si>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</si>
  <si>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</si>
  <si>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</si>
  <si>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</si>
  <si>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</si>
  <si>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</si>
  <si>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</si>
  <si>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</si>
  <si>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</si>
  <si>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</si>
  <si>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</si>
  <si>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</si>
  <si>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</si>
  <si>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</si>
  <si>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</si>
  <si>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</si>
  <si>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</si>
  <si>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</si>
  <si>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</si>
  <si>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</si>
  <si>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</si>
  <si>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</si>
  <si>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</si>
  <si>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</si>
  <si>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</si>
  <si>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</si>
  <si>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</si>
  <si>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</si>
  <si>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</si>
  <si>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</si>
  <si>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</si>
  <si>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</si>
  <si>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</si>
  <si>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</si>
  <si>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</si>
  <si>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</si>
  <si>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</si>
  <si>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</si>
  <si>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</si>
  <si>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</si>
  <si>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</si>
  <si>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</si>
  <si>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</si>
  <si>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</si>
  <si>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</si>
  <si>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</si>
  <si>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</si>
  <si>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</si>
  <si>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</si>
  <si>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</si>
  <si>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</si>
  <si>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</si>
  <si>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</si>
  <si>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</si>
  <si>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</si>
  <si>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</si>
  <si>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</si>
  <si>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</si>
  <si>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</si>
  <si>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</si>
  <si>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</si>
  <si>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</si>
  <si>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</si>
  <si>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</si>
  <si>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</si>
  <si>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</si>
  <si>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</si>
  <si>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</si>
  <si>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</si>
  <si>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</si>
  <si>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</si>
  <si>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</si>
  <si>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</si>
  <si>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</si>
  <si>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</si>
  <si>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</si>
  <si>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</si>
  <si>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</si>
  <si>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</si>
  <si>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</si>
  <si>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</si>
  <si>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</si>
  <si>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</si>
  <si>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</si>
  <si>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</si>
  <si>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</si>
  <si>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</si>
  <si>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</si>
  <si>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</si>
  <si>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</si>
  <si>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</si>
  <si>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</si>
  <si>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</si>
  <si>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</si>
  <si>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</si>
  <si>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</si>
  <si>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</si>
  <si>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</si>
  <si>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</si>
  <si>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</si>
  <si>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</si>
  <si>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</si>
  <si>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</si>
  <si>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</si>
  <si>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</si>
  <si>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</si>
  <si>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</si>
  <si>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</si>
  <si>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</si>
  <si>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</si>
  <si>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</si>
  <si>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</si>
  <si>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</si>
  <si>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</si>
  <si>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</si>
  <si>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</si>
  <si>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</si>
  <si>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</si>
  <si>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</si>
  <si>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</si>
  <si>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</si>
  <si>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</si>
  <si>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</si>
  <si>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</si>
  <si>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</si>
  <si>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</si>
  <si>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</si>
  <si>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</si>
  <si>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</si>
  <si>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</si>
  <si>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</si>
  <si>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</si>
  <si>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</si>
  <si>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</si>
  <si>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</si>
  <si>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</si>
  <si>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</si>
  <si>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</si>
  <si>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</si>
  <si>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</si>
  <si>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</si>
  <si>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</si>
  <si>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</si>
  <si>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</si>
  <si>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</si>
  <si>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</si>
  <si>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</si>
  <si>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</si>
  <si>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</si>
  <si>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</si>
  <si>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</si>
  <si>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</si>
  <si>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</si>
  <si>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</si>
  <si>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</si>
  <si>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</si>
  <si>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</si>
  <si>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</si>
  <si>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</si>
  <si>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</si>
  <si>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</si>
  <si>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</si>
  <si>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</si>
  <si>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</si>
  <si>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</si>
  <si>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</si>
  <si>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</si>
  <si>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</si>
  <si>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</si>
  <si>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</si>
  <si>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</si>
  <si>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</si>
  <si>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</si>
  <si>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</si>
  <si>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</si>
  <si>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</si>
  <si>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</si>
  <si>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</si>
  <si>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</si>
  <si>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</si>
  <si>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</si>
  <si>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</si>
  <si>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</si>
  <si>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</si>
  <si>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</si>
  <si>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</si>
  <si>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</si>
  <si>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</si>
  <si>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</si>
  <si>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</si>
  <si>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</si>
  <si>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</si>
  <si>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</si>
  <si>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</si>
  <si>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</si>
  <si>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</si>
  <si>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</si>
  <si>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</si>
  <si>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</si>
  <si>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</si>
  <si>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</si>
  <si>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</si>
  <si>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</si>
  <si>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</si>
  <si>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</si>
  <si>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</si>
  <si>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</si>
  <si>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</si>
  <si>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</si>
  <si>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</si>
  <si>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</si>
  <si>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</si>
  <si>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</si>
  <si>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</si>
  <si>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</si>
  <si>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</si>
  <si>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</si>
  <si>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</si>
  <si>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</si>
  <si>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</si>
  <si>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</si>
  <si>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</si>
  <si>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</si>
  <si>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</si>
  <si>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</si>
  <si>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</si>
  <si>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</si>
  <si>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</si>
  <si>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</si>
  <si>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</si>
  <si>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</si>
  <si>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</si>
  <si>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</si>
  <si>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</si>
  <si>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</si>
  <si>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</si>
  <si>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</si>
  <si>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</si>
  <si>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</si>
  <si>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</si>
  <si>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</si>
  <si>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</si>
  <si>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</si>
  <si>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</si>
  <si>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</si>
  <si>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</si>
  <si>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</si>
  <si>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</si>
  <si>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</si>
  <si>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</si>
  <si>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</si>
  <si>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</si>
  <si>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</si>
  <si>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</si>
  <si>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</si>
  <si>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</si>
  <si>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</si>
  <si>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</si>
  <si>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</si>
  <si>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</si>
  <si>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</si>
  <si>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</si>
  <si>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</si>
  <si>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</si>
  <si>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</si>
  <si>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</si>
  <si>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</si>
  <si>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</si>
  <si>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</si>
  <si>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</si>
  <si>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</si>
  <si>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</si>
  <si>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</si>
  <si>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</si>
  <si>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</si>
  <si>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</si>
  <si>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</si>
  <si>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</si>
  <si>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</si>
  <si>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</si>
  <si>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</si>
  <si>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</si>
  <si>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</si>
  <si>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</si>
  <si>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</si>
  <si>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</si>
  <si>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</si>
  <si>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</si>
  <si>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</si>
  <si>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</si>
  <si>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</si>
  <si>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</si>
  <si>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</si>
  <si>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</si>
  <si>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</si>
  <si>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</si>
  <si>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</si>
  <si>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</si>
  <si>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</si>
  <si>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</si>
  <si>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</si>
  <si>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</si>
  <si>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</si>
  <si>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</si>
  <si>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</si>
  <si>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</si>
  <si>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</si>
  <si>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</si>
  <si>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</si>
  <si>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</si>
  <si>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</si>
  <si>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</si>
  <si>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</si>
  <si>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</si>
  <si>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</si>
  <si>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</si>
  <si>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</si>
  <si>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</si>
  <si>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</si>
  <si>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</si>
  <si>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</si>
  <si>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</si>
  <si>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</si>
  <si>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</si>
  <si>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</si>
  <si>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</si>
  <si>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</si>
  <si>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</si>
  <si>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</si>
  <si>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</si>
  <si>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</si>
  <si>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</si>
  <si>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</si>
  <si>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</si>
  <si>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</si>
  <si>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</si>
  <si>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</si>
  <si>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</si>
  <si>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</si>
  <si>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</si>
  <si>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</si>
  <si>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</si>
  <si>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</si>
  <si>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</si>
  <si>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</si>
  <si>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</si>
  <si>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</si>
  <si>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</si>
  <si>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</si>
  <si>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</si>
  <si>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</si>
  <si>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</si>
  <si>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</si>
  <si>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</si>
  <si>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</si>
  <si>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</si>
  <si>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</si>
  <si>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</si>
  <si>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</si>
  <si>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</si>
  <si>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</si>
  <si>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</si>
  <si>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</si>
  <si>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</si>
  <si>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</si>
  <si>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</si>
  <si>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</si>
  <si>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</si>
  <si>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</si>
  <si>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</si>
  <si>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</si>
  <si>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</si>
  <si>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</si>
  <si>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</si>
  <si>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</si>
  <si>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</si>
  <si>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</si>
  <si>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</si>
  <si>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</si>
  <si>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</si>
  <si>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</si>
  <si>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</si>
  <si>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</si>
  <si>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</si>
  <si>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</si>
  <si>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</si>
  <si>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</si>
  <si>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</si>
  <si>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</si>
  <si>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</si>
  <si>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</si>
  <si>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</si>
  <si>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</si>
  <si>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</si>
  <si>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</si>
  <si>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</si>
  <si>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</si>
  <si>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</si>
  <si>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</si>
  <si>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</si>
  <si>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</si>
  <si>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</si>
  <si>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</si>
  <si>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</si>
  <si>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</si>
  <si>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</si>
  <si>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</si>
  <si>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</si>
  <si>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</si>
  <si>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</si>
  <si>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</si>
  <si>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</si>
  <si>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</si>
  <si>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</si>
  <si>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</si>
  <si>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</si>
  <si>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</si>
  <si>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</si>
  <si>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</si>
  <si>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</si>
  <si>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</si>
  <si>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</si>
  <si>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</si>
  <si>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</si>
  <si>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</si>
  <si>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</si>
  <si>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</si>
  <si>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</si>
  <si>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</si>
  <si>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</si>
  <si>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</si>
  <si>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</si>
  <si>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</si>
  <si>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</si>
  <si>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</si>
  <si>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</si>
  <si>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</si>
  <si>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</si>
  <si>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</si>
  <si>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</si>
  <si>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</si>
  <si>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</si>
  <si>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</si>
  <si>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</si>
  <si>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</si>
  <si>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</si>
  <si>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</si>
  <si>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</si>
  <si>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</si>
  <si>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</si>
  <si>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</si>
  <si>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</si>
  <si>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</si>
  <si>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</si>
  <si>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</si>
  <si>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</si>
  <si>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</si>
  <si>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</si>
  <si>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</si>
  <si>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</si>
  <si>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</si>
  <si>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</si>
  <si>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</si>
  <si>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</si>
  <si>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</si>
  <si>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</si>
  <si>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</si>
  <si>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</si>
  <si>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</si>
  <si>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</si>
  <si>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</si>
  <si>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</si>
  <si>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</si>
  <si>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</si>
  <si>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</si>
  <si>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</si>
  <si>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</si>
  <si>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</si>
  <si>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</si>
  <si>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</si>
  <si>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</si>
  <si>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</si>
  <si>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</si>
  <si>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</si>
  <si>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</si>
  <si>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</si>
  <si>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</si>
  <si>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</si>
  <si>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</si>
  <si>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</si>
  <si>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</si>
  <si>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</si>
  <si>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</si>
  <si>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</si>
  <si>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</si>
  <si>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</si>
  <si>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</si>
  <si>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</si>
  <si>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</si>
  <si>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</si>
  <si>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</si>
  <si>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</si>
  <si>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</si>
  <si>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</si>
  <si>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</si>
  <si>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</si>
  <si>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</si>
  <si>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</si>
  <si>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</si>
  <si>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</si>
  <si>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</si>
  <si>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</si>
  <si>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</si>
  <si>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</si>
  <si>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</si>
  <si>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</si>
  <si>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</si>
  <si>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</si>
  <si>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</si>
  <si>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</si>
  <si>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</si>
  <si>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</si>
  <si>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</si>
  <si>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</si>
  <si>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</si>
  <si>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</si>
  <si>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</si>
  <si>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</si>
  <si>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</si>
  <si>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</si>
  <si>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</si>
  <si>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</si>
  <si>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</si>
  <si>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</si>
  <si>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</si>
  <si>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</si>
  <si>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</si>
  <si>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</si>
  <si>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</si>
  <si>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</si>
  <si>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</si>
  <si>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</si>
  <si>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</si>
  <si>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</si>
  <si>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</si>
  <si>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</si>
  <si>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</si>
  <si>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</si>
  <si>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</si>
  <si>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</si>
  <si>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</si>
  <si>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</si>
  <si>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</si>
  <si>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</si>
  <si>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</si>
  <si>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</si>
  <si>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</si>
  <si>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</si>
  <si>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</si>
  <si>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</si>
  <si>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</si>
  <si>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</si>
  <si>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</si>
  <si>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</si>
  <si>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</si>
  <si>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</si>
  <si>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</si>
  <si>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</si>
  <si>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</si>
  <si>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</si>
  <si>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</si>
  <si>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</si>
  <si>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</si>
  <si>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</si>
  <si>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</si>
  <si>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</si>
  <si>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</si>
  <si>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</si>
  <si>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</si>
  <si>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</si>
  <si>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</si>
  <si>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</si>
  <si>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</si>
  <si>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</si>
  <si>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</si>
  <si>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</si>
  <si>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</si>
  <si>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</si>
  <si>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</si>
  <si>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</si>
  <si>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</si>
  <si>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</si>
  <si>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</si>
  <si>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</si>
  <si>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</si>
  <si>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</si>
  <si>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</si>
  <si>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</si>
  <si>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</si>
  <si>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</si>
  <si>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</si>
  <si>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</si>
  <si>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</si>
  <si>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</si>
  <si>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</si>
  <si>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</si>
  <si>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</si>
  <si>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</si>
  <si>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</si>
  <si>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</si>
  <si>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</si>
  <si>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</si>
  <si>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</si>
  <si>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</si>
  <si>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</si>
  <si>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</si>
  <si>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</si>
  <si>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</si>
  <si>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</si>
  <si>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</si>
  <si>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</si>
  <si>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</si>
  <si>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</si>
  <si>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</si>
  <si>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</si>
  <si>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</si>
  <si>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</si>
  <si>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</si>
  <si>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</si>
  <si>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</si>
  <si>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</si>
  <si>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</si>
  <si>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</si>
  <si>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</si>
  <si>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</si>
  <si>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</si>
  <si>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</si>
  <si>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</si>
  <si>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</si>
  <si>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</si>
  <si>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</si>
  <si>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</si>
  <si>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</si>
  <si>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</si>
  <si>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</si>
  <si>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</si>
  <si>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</si>
  <si>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</si>
  <si>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</si>
  <si>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</si>
  <si>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</si>
  <si>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</si>
  <si>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</si>
  <si>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</si>
  <si>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</si>
  <si>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</si>
  <si>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</si>
  <si>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</si>
  <si>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</si>
  <si>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</si>
  <si>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</si>
  <si>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</si>
  <si>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</si>
  <si>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</si>
  <si>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</si>
  <si>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</si>
  <si>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</si>
  <si>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</si>
  <si>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</si>
  <si>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</si>
  <si>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</si>
  <si>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</si>
  <si>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</si>
  <si>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</si>
  <si>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</si>
  <si>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</si>
  <si>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</si>
  <si>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</si>
  <si>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</si>
  <si>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</si>
  <si>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</si>
  <si>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</si>
  <si>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</si>
  <si>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</si>
  <si>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</si>
  <si>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</si>
  <si>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</si>
  <si>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</si>
  <si>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</si>
  <si>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</si>
  <si>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</si>
  <si>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</si>
  <si>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</si>
  <si>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</si>
  <si>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</si>
  <si>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</si>
  <si>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</si>
  <si>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</si>
  <si>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</si>
  <si>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</si>
  <si>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</si>
  <si>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</si>
  <si>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</si>
  <si>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</si>
  <si>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</si>
  <si>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</si>
  <si>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</si>
  <si>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</si>
  <si>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</si>
  <si>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</si>
  <si>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</si>
  <si>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</si>
  <si>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</si>
  <si>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</si>
  <si>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</si>
  <si>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</si>
  <si>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</si>
  <si>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</si>
  <si>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</si>
  <si>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</si>
  <si>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</si>
  <si>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</si>
  <si>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</si>
  <si>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</si>
  <si>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</si>
  <si>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</si>
  <si>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</si>
  <si>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</si>
  <si>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</si>
  <si>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</si>
  <si>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</si>
  <si>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</si>
  <si>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</si>
  <si>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</si>
  <si>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</si>
  <si>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</si>
  <si>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</si>
  <si>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</si>
  <si>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</si>
  <si>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</si>
  <si>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</si>
  <si>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</si>
  <si>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</si>
  <si>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</si>
  <si>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</si>
  <si>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</si>
  <si>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</si>
  <si>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</si>
  <si>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</si>
  <si>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</si>
  <si>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</si>
  <si>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</si>
  <si>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</si>
  <si>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</si>
  <si>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</si>
  <si>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</si>
  <si>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</si>
  <si>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</si>
  <si>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</si>
  <si>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</si>
  <si>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</si>
  <si>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</si>
  <si>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</si>
  <si>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</si>
  <si>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</si>
  <si>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</si>
  <si>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</si>
  <si>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</si>
  <si>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</si>
  <si>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</si>
  <si>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</si>
  <si>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</si>
  <si>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</si>
  <si>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</si>
  <si>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</si>
  <si>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</si>
  <si>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</si>
  <si>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</si>
  <si>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</si>
  <si>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</si>
  <si>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</si>
  <si>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</si>
  <si>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</si>
  <si>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</si>
  <si>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</si>
  <si>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</si>
  <si>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</si>
  <si>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</si>
  <si>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</si>
  <si>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</si>
  <si>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</si>
  <si>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</si>
  <si>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</si>
  <si>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</si>
  <si>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</si>
  <si>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</si>
  <si>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</si>
  <si>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</si>
  <si>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</si>
  <si>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</si>
  <si>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</si>
  <si>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</si>
  <si>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</si>
  <si>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</si>
  <si>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</si>
  <si>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</si>
  <si>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</si>
  <si>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</si>
  <si>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</si>
  <si>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</si>
  <si>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</si>
  <si>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</si>
  <si>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</si>
  <si>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</si>
  <si>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</si>
  <si>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</si>
  <si>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</si>
  <si>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</si>
  <si>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</si>
  <si>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</si>
  <si>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</si>
  <si>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</si>
  <si>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</si>
  <si>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</si>
  <si>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</si>
  <si>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</si>
  <si>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</si>
  <si>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</si>
  <si>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</si>
  <si>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</si>
  <si>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</si>
  <si>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</si>
  <si>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</si>
  <si>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</si>
  <si>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</si>
  <si>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</si>
  <si>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</si>
  <si>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</si>
  <si>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</si>
  <si>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</si>
  <si>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</si>
  <si>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</si>
  <si>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</si>
  <si>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</si>
  <si>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</si>
  <si>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</si>
  <si>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</si>
  <si>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</si>
  <si>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</si>
  <si>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</si>
  <si>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</si>
  <si>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</si>
  <si>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</si>
  <si>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</si>
  <si>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</si>
  <si>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</si>
  <si>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</si>
  <si>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</si>
  <si>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</si>
  <si>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</si>
  <si>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</si>
  <si>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</si>
  <si>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</si>
  <si>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</si>
  <si>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</si>
  <si>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</si>
  <si>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</si>
  <si>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</si>
  <si>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</si>
  <si>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</si>
  <si>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</si>
  <si>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</si>
  <si>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</si>
  <si>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</si>
  <si>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</si>
  <si>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</si>
  <si>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</si>
  <si>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</si>
  <si>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</si>
  <si>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</si>
  <si>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</si>
  <si>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</si>
  <si>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</si>
  <si>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</si>
  <si>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</si>
  <si>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</si>
  <si>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</si>
  <si>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</si>
  <si>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</si>
  <si>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</si>
  <si>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</si>
  <si>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</si>
  <si>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</si>
  <si>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</si>
  <si>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</si>
  <si>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</si>
  <si>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</si>
  <si>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</si>
  <si>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</si>
  <si>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</si>
  <si>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</si>
  <si>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</si>
  <si>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</si>
  <si>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</si>
  <si>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</si>
  <si>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</si>
  <si>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</si>
  <si>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</si>
  <si>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</si>
  <si>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</si>
  <si>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</si>
  <si>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</si>
  <si>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</si>
  <si>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</si>
  <si>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</si>
  <si>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</si>
  <si>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</si>
  <si>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</si>
  <si>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</si>
  <si>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</si>
  <si>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</si>
  <si>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</si>
  <si>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</si>
  <si>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</si>
  <si>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</si>
  <si>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</si>
  <si>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</si>
  <si>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</si>
  <si>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</si>
  <si>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</si>
  <si>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</si>
  <si>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</si>
  <si>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</si>
  <si>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</si>
  <si>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</si>
  <si>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</si>
  <si>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</si>
  <si>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</si>
  <si>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</si>
  <si>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</si>
  <si>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</si>
  <si>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</si>
  <si>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</si>
  <si>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</si>
  <si>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</si>
  <si>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</si>
  <si>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</si>
  <si>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</si>
  <si>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</si>
  <si>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</si>
  <si>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</si>
  <si>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</si>
  <si>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</si>
  <si>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</si>
  <si>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</si>
  <si>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</si>
  <si>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</si>
  <si>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</si>
  <si>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</si>
  <si>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</si>
  <si>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</si>
  <si>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</si>
  <si>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</si>
  <si>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</si>
  <si>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</si>
  <si>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</si>
  <si>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</si>
  <si>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</si>
  <si>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</si>
  <si>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</si>
  <si>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</si>
  <si>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</si>
  <si>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</si>
  <si>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</si>
  <si>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</si>
  <si>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</si>
  <si>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</si>
  <si>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</si>
  <si>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</si>
  <si>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</si>
  <si>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</si>
  <si>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</si>
  <si>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</si>
  <si>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</si>
  <si>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</si>
  <si>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</si>
  <si>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</si>
  <si>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</si>
  <si>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</si>
  <si>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</si>
  <si>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</si>
  <si>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</si>
  <si>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</si>
  <si>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</si>
  <si>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</si>
  <si>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</si>
  <si>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</si>
  <si>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</si>
  <si>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</si>
  <si>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</si>
  <si>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</si>
  <si>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</si>
  <si>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</si>
  <si>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</si>
  <si>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</si>
  <si>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</si>
  <si>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</si>
  <si>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</si>
  <si>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</si>
  <si>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</si>
  <si>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</si>
  <si>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</si>
  <si>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</si>
  <si>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</si>
  <si>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</si>
  <si>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</si>
  <si>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</si>
  <si>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</si>
  <si>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</si>
  <si>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</si>
  <si>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</si>
  <si>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</si>
  <si>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</si>
  <si>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</si>
  <si>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</si>
  <si>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</si>
  <si>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</si>
  <si>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</si>
  <si>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</si>
  <si>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</si>
  <si>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</si>
  <si>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</si>
  <si>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</si>
  <si>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</si>
  <si>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</si>
  <si>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</si>
  <si>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</si>
  <si>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</si>
  <si>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</si>
  <si>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</si>
  <si>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</si>
  <si>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</si>
  <si>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</si>
  <si>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</si>
  <si>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</si>
  <si>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</si>
  <si>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</si>
  <si>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</si>
  <si>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</si>
  <si>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</si>
  <si>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</si>
  <si>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</si>
  <si>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</si>
  <si>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</si>
  <si>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</si>
  <si>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</si>
  <si>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</si>
  <si>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</si>
  <si>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</si>
  <si>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</si>
  <si>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</si>
  <si>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</si>
  <si>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</si>
  <si>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</si>
  <si>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</si>
  <si>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</si>
  <si>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</si>
  <si>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</si>
  <si>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</si>
  <si>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</si>
  <si>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</si>
  <si>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</si>
  <si>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</si>
  <si>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</si>
  <si>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</si>
  <si>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</si>
  <si>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</si>
  <si>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</si>
  <si>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</si>
  <si>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</si>
  <si>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</si>
  <si>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</si>
  <si>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</si>
  <si>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</si>
  <si>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</si>
  <si>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</si>
  <si>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</si>
  <si>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</si>
  <si>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</si>
  <si>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</si>
  <si>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</si>
  <si>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</si>
  <si>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</si>
  <si>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</si>
  <si>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</si>
  <si>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</si>
  <si>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</si>
  <si>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</si>
  <si>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</si>
  <si>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</si>
  <si>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</si>
  <si>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</si>
  <si>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</si>
  <si>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</si>
  <si>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</si>
  <si>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</si>
  <si>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</si>
  <si>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</si>
  <si>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</si>
  <si>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</si>
  <si>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</si>
  <si>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</si>
  <si>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</si>
  <si>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</si>
  <si>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</si>
  <si>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</si>
  <si>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</si>
  <si>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</si>
  <si>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</si>
  <si>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</si>
  <si>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</si>
  <si>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</si>
  <si>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</si>
  <si>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</si>
  <si>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</si>
  <si>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</si>
  <si>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</si>
  <si>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</si>
  <si>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</si>
  <si>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</si>
  <si>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</si>
  <si>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</si>
  <si>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</si>
  <si>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</si>
  <si>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</si>
  <si>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</si>
  <si>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</si>
  <si>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</si>
  <si>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</si>
  <si>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</si>
  <si>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</si>
  <si>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</si>
  <si>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</si>
  <si>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</si>
  <si>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</si>
  <si>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</si>
  <si>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</si>
  <si>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</si>
  <si>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</si>
  <si>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</si>
  <si>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</si>
  <si>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</si>
  <si>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</si>
  <si>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</si>
  <si>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</si>
  <si>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</si>
  <si>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</si>
  <si>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</si>
  <si>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</si>
  <si>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</si>
  <si>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</si>
  <si>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</si>
  <si>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</si>
  <si>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</si>
  <si>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</si>
  <si>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</si>
  <si>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</si>
  <si>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</si>
  <si>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</si>
  <si>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</si>
  <si>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</si>
  <si>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</si>
  <si>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</si>
  <si>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</si>
  <si>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</si>
  <si>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</si>
  <si>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</si>
  <si>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</si>
  <si>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</si>
  <si>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</si>
  <si>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</si>
  <si>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</si>
  <si>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</si>
  <si>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</si>
  <si>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</si>
  <si>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</si>
  <si>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</si>
  <si>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</si>
  <si>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</si>
  <si>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</si>
  <si>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</si>
  <si>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</si>
  <si>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</si>
  <si>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</si>
  <si>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</si>
  <si>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</si>
  <si>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</si>
  <si>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</si>
  <si>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</si>
  <si>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</si>
  <si>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</si>
  <si>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</si>
  <si>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</si>
  <si>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</si>
  <si>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</si>
  <si>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</si>
  <si>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</si>
  <si>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</si>
  <si>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</si>
  <si>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</si>
  <si>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</si>
  <si>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</si>
  <si>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</si>
  <si>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</si>
  <si>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</si>
  <si>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</si>
  <si>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</si>
  <si>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</si>
  <si>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</si>
  <si>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</si>
  <si>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</si>
  <si>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</si>
  <si>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</si>
  <si>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</si>
  <si>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</si>
  <si>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</si>
  <si>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</si>
  <si>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</si>
  <si>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</si>
  <si>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</si>
  <si>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</si>
  <si>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</si>
  <si>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</si>
  <si>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</si>
  <si>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</si>
  <si>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</si>
  <si>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</si>
  <si>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</si>
  <si>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</si>
  <si>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</si>
  <si>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</si>
  <si>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</si>
  <si>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</si>
  <si>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</si>
  <si>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</si>
  <si>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</si>
  <si>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</si>
  <si>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</si>
  <si>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</si>
  <si>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</si>
  <si>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</si>
  <si>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</si>
  <si>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</si>
  <si>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</si>
  <si>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</si>
  <si>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</si>
  <si>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</si>
  <si>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</si>
  <si>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</si>
  <si>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</si>
  <si>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</si>
  <si>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</si>
  <si>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</si>
  <si>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</si>
  <si>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</si>
  <si>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</si>
  <si>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</si>
  <si>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</si>
  <si>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</si>
  <si>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</si>
  <si>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</si>
  <si>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</si>
  <si>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</si>
  <si>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</si>
  <si>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</si>
  <si>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</si>
  <si>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</si>
  <si>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</si>
  <si>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</si>
  <si>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</si>
  <si>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</si>
  <si>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</si>
  <si>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</si>
  <si>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</si>
  <si>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</si>
  <si>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</si>
  <si>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</si>
  <si>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</si>
  <si>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</si>
  <si>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</si>
  <si>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</si>
  <si>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</si>
  <si>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</si>
  <si>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</si>
  <si>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</si>
  <si>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</si>
  <si>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</si>
  <si>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</si>
  <si>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</si>
  <si>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</si>
  <si>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</si>
  <si>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</si>
  <si>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</si>
  <si>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</si>
  <si>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</si>
  <si>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</si>
  <si>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</si>
  <si>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</si>
  <si>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</si>
  <si>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</si>
  <si>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</si>
  <si>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</si>
  <si>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</si>
  <si>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</si>
  <si>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</si>
  <si>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</si>
  <si>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</si>
  <si>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</si>
  <si>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</si>
  <si>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</si>
  <si>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</si>
  <si>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</si>
  <si>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</si>
  <si>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</si>
  <si>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</si>
  <si>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</si>
  <si>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</si>
  <si>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</si>
  <si>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</si>
  <si>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</si>
  <si>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</si>
  <si>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</si>
  <si>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</si>
  <si>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</si>
  <si>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</si>
  <si>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</si>
  <si>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</si>
  <si>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</si>
  <si>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</si>
  <si>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</si>
  <si>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</si>
  <si>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</si>
  <si>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</si>
  <si>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</si>
  <si>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</si>
  <si>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</si>
  <si>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</si>
  <si>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</si>
  <si>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</si>
  <si>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</si>
  <si>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</si>
  <si>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</si>
  <si>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</si>
  <si>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</si>
  <si>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</si>
  <si>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</si>
  <si>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</si>
  <si>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</si>
  <si>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</si>
  <si>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</si>
  <si>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</si>
  <si>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</si>
  <si>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</si>
  <si>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</si>
  <si>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</si>
  <si>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</si>
  <si>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</si>
  <si>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</si>
  <si>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</si>
  <si>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</si>
  <si>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</si>
  <si>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</si>
  <si>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</si>
  <si>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</si>
  <si>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</si>
  <si>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</si>
  <si>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</si>
  <si>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</si>
  <si>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</si>
  <si>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</si>
  <si>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</si>
  <si>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</si>
  <si>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</si>
  <si>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</si>
  <si>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</si>
  <si>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</si>
  <si>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</si>
  <si>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</si>
  <si>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</si>
  <si>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</si>
  <si>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</si>
  <si>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</si>
  <si>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</si>
  <si>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</si>
  <si>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</si>
  <si>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</si>
  <si>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</si>
  <si>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</si>
  <si>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</si>
  <si>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</si>
  <si>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</si>
  <si>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</si>
  <si>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</si>
  <si>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</si>
  <si>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</si>
  <si>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</si>
  <si>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</si>
  <si>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</si>
  <si>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</si>
  <si>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</si>
  <si>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</si>
  <si>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</si>
  <si>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</si>
  <si>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</si>
  <si>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</si>
  <si>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</si>
  <si>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</si>
  <si>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</si>
  <si>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</si>
  <si>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</si>
  <si>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</si>
  <si>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</si>
  <si>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</si>
  <si>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</si>
  <si>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</si>
  <si>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</si>
  <si>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</si>
  <si>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</si>
  <si>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</si>
  <si>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</si>
  <si>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</si>
  <si>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</si>
  <si>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</si>
  <si>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</si>
  <si>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</si>
  <si>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</si>
  <si>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</si>
  <si>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</si>
  <si>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</si>
  <si>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</si>
  <si>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</si>
  <si>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</si>
  <si>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</si>
  <si>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</si>
  <si>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</si>
  <si>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</si>
  <si>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</si>
  <si>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</si>
  <si>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</si>
  <si>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</si>
  <si>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</si>
  <si>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</si>
  <si>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</si>
  <si>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</si>
  <si>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</si>
  <si>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</si>
  <si>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</si>
  <si>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</si>
  <si>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</si>
  <si>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</si>
  <si>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</si>
  <si>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</si>
  <si>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</si>
  <si>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</si>
  <si>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</si>
  <si>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</si>
  <si>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</si>
  <si>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</si>
  <si>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</si>
  <si>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</si>
  <si>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</si>
  <si>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</si>
  <si>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</si>
  <si>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</si>
  <si>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</si>
  <si>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</si>
  <si>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</si>
  <si>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</si>
  <si>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</si>
  <si>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</si>
  <si>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</si>
  <si>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</si>
  <si>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</si>
  <si>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</si>
  <si>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</si>
  <si>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</si>
  <si>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</si>
  <si>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</si>
  <si>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</si>
  <si>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</si>
  <si>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</si>
  <si>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</si>
  <si>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</si>
  <si>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</si>
  <si>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</si>
  <si>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</si>
  <si>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</si>
  <si>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</si>
  <si>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</si>
  <si>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</si>
  <si>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</si>
  <si>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</si>
  <si>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</si>
  <si>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</si>
  <si>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</si>
  <si>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</si>
  <si>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</si>
  <si>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</si>
  <si>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</si>
  <si>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</si>
  <si>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</si>
  <si>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</si>
  <si>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</si>
  <si>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</si>
  <si>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</si>
  <si>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</si>
  <si>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</si>
  <si>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</si>
  <si>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</si>
  <si>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</si>
  <si>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</si>
  <si>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</si>
  <si>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</si>
  <si>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</si>
  <si>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</si>
  <si>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</si>
  <si>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</si>
  <si>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</si>
  <si>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</si>
  <si>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</si>
  <si>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</si>
  <si>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</si>
  <si>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</si>
  <si>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</si>
  <si>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</si>
  <si>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</si>
  <si>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</si>
  <si>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</si>
  <si>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</si>
  <si>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</si>
  <si>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</si>
  <si>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</si>
  <si>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</si>
  <si>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</si>
  <si>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</si>
  <si>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</si>
  <si>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</si>
  <si>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</si>
  <si>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</si>
  <si>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</si>
  <si>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</si>
  <si>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</si>
  <si>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</si>
  <si>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</si>
  <si>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</si>
  <si>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</si>
  <si>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</si>
  <si>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</si>
  <si>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</si>
  <si>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</si>
  <si>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</si>
  <si>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</si>
  <si>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</si>
  <si>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</si>
  <si>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</si>
  <si>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</si>
  <si>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</si>
  <si>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</si>
  <si>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</si>
  <si>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</si>
  <si>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</si>
  <si>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</si>
  <si>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</si>
  <si>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</si>
  <si>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</si>
  <si>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</si>
  <si>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</si>
  <si>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</si>
  <si>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</si>
  <si>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</si>
  <si>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</si>
  <si>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</si>
  <si>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</si>
  <si>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</si>
  <si>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</si>
  <si>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</si>
  <si>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</si>
  <si>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</si>
  <si>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</si>
  <si>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</si>
  <si>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</si>
  <si>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</si>
  <si>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</si>
  <si>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</si>
  <si>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</si>
  <si>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</si>
  <si>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</si>
  <si>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</si>
  <si>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</si>
  <si>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</si>
  <si>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</si>
  <si>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</si>
  <si>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</si>
  <si>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</si>
  <si>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</si>
  <si>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</si>
  <si>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</si>
  <si>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</si>
  <si>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</si>
  <si>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</si>
  <si>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</si>
  <si>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</si>
  <si>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</si>
  <si>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</si>
  <si>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</si>
  <si>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</si>
  <si>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</si>
  <si>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</si>
  <si>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</si>
  <si>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</si>
  <si>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</si>
  <si>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</si>
  <si>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</si>
  <si>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</si>
  <si>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</si>
  <si>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</si>
  <si>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</si>
  <si>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</si>
  <si>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</si>
  <si>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</si>
  <si>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</si>
  <si>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</si>
  <si>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</si>
  <si>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</si>
  <si>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</si>
  <si>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</si>
  <si>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</si>
  <si>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</si>
  <si>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</si>
  <si>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</si>
  <si>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</si>
  <si>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</si>
  <si>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</si>
  <si>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</si>
  <si>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</si>
  <si>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</si>
  <si>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</si>
  <si>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</si>
  <si>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</si>
  <si>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</si>
  <si>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</si>
  <si>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</si>
  <si>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</si>
  <si>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</si>
  <si>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</si>
  <si>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</si>
  <si>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</si>
  <si>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</si>
  <si>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</si>
  <si>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</si>
  <si>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</si>
  <si>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</si>
  <si>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</si>
  <si>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</si>
  <si>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</si>
  <si>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</si>
  <si>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</si>
  <si>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</si>
  <si>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</si>
  <si>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</si>
  <si>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</si>
  <si>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</si>
  <si>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</si>
  <si>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</si>
  <si>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</si>
  <si>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</si>
  <si>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</si>
  <si>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</si>
  <si>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</si>
  <si>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</si>
  <si>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</si>
  <si>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</si>
  <si>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</si>
  <si>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</si>
  <si>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</si>
  <si>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</si>
  <si>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</si>
  <si>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</si>
  <si>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</si>
  <si>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</si>
  <si>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</si>
  <si>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</si>
  <si>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</si>
  <si>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</si>
  <si>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</si>
  <si>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</si>
  <si>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</si>
  <si>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</si>
  <si>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</si>
  <si>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</si>
  <si>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</si>
  <si>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</si>
  <si>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</si>
  <si>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</si>
  <si>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</si>
  <si>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</si>
  <si>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</si>
  <si>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</si>
  <si>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</si>
  <si>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</si>
  <si>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</si>
  <si>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</si>
  <si>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</si>
  <si>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</si>
  <si>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</si>
  <si>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</si>
  <si>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</si>
  <si>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</si>
  <si>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</si>
  <si>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</si>
  <si>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</si>
  <si>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</si>
  <si>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</si>
  <si>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</si>
  <si>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</si>
  <si>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</si>
  <si>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</si>
  <si>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</si>
  <si>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</si>
  <si>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</si>
  <si>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</si>
  <si>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</si>
  <si>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</si>
  <si>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</si>
  <si>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</si>
  <si>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</si>
  <si>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</si>
  <si>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</si>
  <si>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</si>
  <si>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</si>
  <si>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</si>
  <si>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</si>
  <si>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</si>
  <si>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</si>
  <si>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</si>
  <si>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</si>
  <si>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</si>
  <si>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</si>
  <si>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</si>
  <si>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</si>
  <si>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</si>
  <si>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</si>
  <si>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</si>
  <si>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</si>
  <si>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</si>
  <si>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</si>
  <si>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</si>
  <si>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</si>
  <si>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</si>
  <si>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</si>
  <si>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</si>
  <si>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</si>
  <si>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</si>
  <si>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</si>
  <si>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</si>
  <si>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</si>
  <si>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</si>
  <si>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</si>
  <si>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</si>
  <si>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</si>
  <si>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</si>
  <si>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</si>
  <si>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</si>
  <si>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</si>
  <si>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</si>
  <si>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</si>
  <si>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</si>
  <si>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</si>
  <si>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</si>
  <si>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</si>
  <si>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</si>
  <si>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</si>
  <si>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</si>
  <si>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</si>
  <si>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</si>
  <si>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</si>
  <si>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</si>
  <si>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</si>
  <si>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</si>
  <si>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</si>
  <si>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</si>
  <si>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</si>
  <si>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</si>
  <si>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</si>
  <si>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</si>
  <si>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</si>
  <si>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</si>
  <si>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</si>
  <si>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</si>
  <si>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</si>
  <si>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</si>
  <si>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</si>
  <si>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</si>
  <si>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</si>
  <si>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</si>
  <si>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</si>
  <si>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</si>
  <si>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</si>
  <si>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</si>
  <si>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</si>
  <si>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</si>
  <si>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</si>
  <si>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</si>
  <si>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</si>
  <si>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</si>
  <si>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</si>
  <si>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</si>
  <si>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</si>
  <si>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</si>
  <si>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</si>
  <si>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</si>
  <si>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</si>
  <si>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</si>
  <si>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</si>
  <si>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</si>
  <si>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</si>
  <si>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</si>
  <si>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</si>
  <si>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</si>
  <si>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</si>
  <si>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</si>
  <si>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</si>
  <si>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</si>
  <si>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</si>
  <si>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</si>
  <si>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</si>
  <si>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</si>
  <si>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</si>
  <si>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</si>
  <si>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</si>
  <si>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</si>
  <si>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</si>
  <si>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</si>
  <si>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</si>
  <si>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</si>
  <si>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</si>
  <si>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</si>
  <si>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</si>
  <si>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</si>
  <si>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</si>
  <si>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</si>
  <si>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</si>
  <si>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</si>
  <si>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</si>
  <si>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</si>
  <si>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</si>
  <si>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</si>
  <si>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</si>
  <si>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</si>
  <si>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</si>
  <si>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</si>
  <si>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</si>
  <si>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</si>
  <si>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</si>
  <si>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</si>
  <si>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</si>
  <si>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</si>
  <si>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</si>
  <si>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</si>
  <si>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</si>
  <si>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</si>
  <si>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</si>
  <si>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</si>
  <si>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</si>
  <si>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</si>
  <si>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</si>
  <si>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</si>
  <si>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</si>
  <si>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</si>
  <si>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</si>
  <si>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</si>
  <si>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</si>
  <si>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</si>
  <si>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</si>
  <si>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</si>
  <si>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</si>
  <si>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</si>
  <si>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</si>
  <si>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</si>
  <si>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</si>
  <si>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</si>
  <si>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</si>
  <si>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</si>
  <si>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</si>
  <si>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</si>
  <si>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</si>
  <si>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</si>
  <si>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</si>
  <si>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</si>
  <si>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</si>
  <si>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</si>
  <si>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</si>
  <si>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</si>
  <si>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</si>
  <si>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</si>
  <si>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</si>
  <si>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</si>
  <si>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</si>
  <si>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</si>
  <si>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</si>
  <si>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</si>
  <si>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</si>
  <si>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</si>
  <si>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</si>
  <si>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</si>
  <si>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</si>
  <si>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</si>
  <si>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</si>
  <si>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</si>
  <si>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</si>
  <si>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</si>
  <si>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</si>
  <si>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</si>
  <si>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</si>
  <si>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</si>
  <si>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</si>
  <si>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</si>
  <si>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</si>
  <si>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</si>
  <si>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</si>
  <si>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</si>
  <si>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</si>
  <si>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</si>
  <si>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</si>
  <si>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</si>
  <si>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</si>
  <si>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</si>
  <si>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</si>
  <si>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</si>
  <si>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</si>
  <si>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</si>
  <si>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</si>
  <si>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</si>
  <si>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</si>
  <si>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</si>
  <si>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</si>
  <si>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</si>
  <si>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</si>
  <si>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</si>
  <si>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</si>
  <si>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</si>
  <si>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</si>
  <si>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</si>
  <si>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</si>
  <si>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</si>
  <si>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</si>
  <si>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</si>
  <si>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</si>
  <si>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</si>
  <si>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</si>
  <si>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</si>
  <si>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</si>
  <si>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</si>
  <si>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</si>
  <si>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</si>
  <si>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</si>
  <si>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</si>
  <si>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</si>
  <si>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</si>
  <si>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</si>
  <si>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</si>
  <si>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</si>
  <si>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</si>
  <si>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</si>
  <si>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</si>
  <si>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</si>
  <si>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</si>
  <si>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</si>
  <si>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</si>
  <si>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</si>
  <si>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</si>
  <si>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</si>
  <si>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</si>
  <si>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</si>
  <si>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</si>
  <si>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</si>
  <si>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</si>
  <si>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</si>
  <si>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</si>
  <si>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</si>
  <si>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</si>
  <si>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</si>
  <si>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</si>
  <si>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</si>
  <si>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</si>
  <si>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</si>
  <si>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</si>
  <si>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</si>
  <si>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</si>
  <si>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</si>
  <si>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</si>
  <si>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</si>
  <si>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</si>
  <si>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</si>
  <si>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</si>
  <si>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</si>
  <si>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</si>
  <si>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</si>
  <si>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</si>
  <si>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</si>
  <si>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</si>
  <si>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</si>
  <si>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</si>
  <si>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</si>
  <si>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</si>
  <si>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</si>
  <si>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</si>
  <si>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</si>
  <si>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</si>
  <si>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</si>
  <si>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</si>
  <si>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</si>
  <si>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</si>
  <si>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</si>
  <si>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</si>
  <si>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</si>
  <si>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</si>
  <si>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</si>
  <si>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</si>
  <si>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</si>
  <si>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</si>
  <si>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</si>
  <si>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</si>
  <si>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</si>
  <si>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</si>
  <si>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</si>
  <si>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</si>
  <si>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</si>
  <si>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</si>
  <si>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</si>
  <si>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</si>
  <si>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</si>
  <si>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</si>
  <si>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</si>
  <si>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</si>
  <si>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</si>
  <si>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</si>
  <si>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</si>
  <si>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</si>
  <si>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</si>
  <si>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</si>
  <si>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</si>
  <si>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</si>
  <si>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</si>
  <si>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</si>
  <si>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</si>
  <si>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</si>
  <si>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</si>
  <si>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</si>
  <si>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</si>
  <si>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</si>
  <si>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</si>
  <si>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</si>
  <si>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</si>
  <si>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</si>
  <si>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</si>
  <si>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</si>
  <si>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</si>
  <si>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</si>
  <si>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</si>
  <si>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</si>
  <si>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</si>
  <si>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</si>
  <si>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</si>
  <si>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</si>
  <si>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</si>
  <si>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</si>
  <si>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</si>
  <si>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</si>
  <si>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</si>
  <si>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</si>
  <si>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</si>
  <si>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</si>
  <si>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</si>
  <si>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</si>
  <si>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</si>
  <si>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</si>
  <si>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</si>
  <si>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</si>
  <si>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</si>
  <si>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</si>
  <si>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</si>
  <si>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</si>
  <si>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</si>
  <si>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</si>
  <si>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</si>
  <si>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</si>
  <si>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</si>
  <si>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</si>
  <si>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</si>
  <si>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</si>
  <si>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</si>
  <si>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</si>
  <si>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</si>
  <si>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</si>
  <si>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</si>
  <si>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</si>
  <si>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</si>
  <si>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</si>
  <si>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</si>
  <si>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</si>
  <si>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</si>
  <si>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</si>
  <si>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</si>
  <si>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</si>
  <si>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</si>
  <si>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</si>
  <si>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</si>
  <si>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</si>
  <si>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</si>
  <si>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</si>
  <si>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</si>
  <si>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</si>
  <si>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</si>
  <si>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</si>
  <si>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</si>
  <si>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</si>
  <si>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</si>
  <si>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</si>
  <si>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</si>
  <si>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</si>
  <si>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</si>
  <si>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</si>
  <si>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</si>
  <si>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</si>
  <si>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</si>
  <si>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</si>
  <si>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</si>
  <si>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</si>
  <si>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</si>
  <si>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</si>
  <si>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</si>
  <si>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</si>
  <si>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</si>
  <si>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</si>
  <si>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</si>
  <si>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</si>
  <si>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</si>
  <si>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</si>
  <si>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</si>
  <si>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</si>
  <si>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</si>
  <si>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</si>
  <si>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</si>
  <si>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</si>
  <si>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</si>
  <si>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</si>
  <si>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</si>
  <si>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</si>
  <si>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</si>
  <si>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</si>
  <si>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</si>
  <si>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</si>
  <si>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</si>
  <si>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</si>
  <si>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</si>
  <si>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</si>
  <si>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</si>
  <si>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</si>
  <si>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</si>
  <si>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</si>
  <si>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</si>
  <si>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</si>
  <si>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</si>
  <si>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</si>
  <si>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</si>
  <si>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</si>
  <si>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</si>
  <si>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</si>
  <si>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</si>
  <si>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</si>
  <si>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</si>
  <si>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</si>
  <si>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</si>
  <si>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</si>
  <si>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</si>
  <si>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</si>
  <si>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</si>
  <si>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</si>
  <si>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</si>
  <si>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</si>
  <si>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</si>
  <si>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</si>
  <si>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</si>
  <si>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</si>
  <si>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</si>
  <si>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</si>
  <si>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</si>
  <si>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</si>
  <si>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</si>
  <si>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</si>
  <si>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</si>
  <si>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</si>
  <si>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</si>
  <si>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</si>
  <si>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</si>
  <si>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</si>
  <si>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</si>
  <si>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</si>
  <si>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</si>
  <si>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</si>
  <si>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</si>
  <si>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</si>
  <si>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</si>
  <si>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</si>
  <si>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</si>
  <si>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</si>
  <si>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</si>
  <si>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</si>
  <si>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</si>
  <si>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</si>
  <si>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</si>
  <si>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</si>
  <si>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</si>
  <si>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</si>
  <si>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</si>
  <si>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</si>
  <si>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</si>
  <si>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</si>
  <si>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</si>
  <si>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</si>
  <si>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</si>
  <si>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</si>
  <si>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</si>
  <si>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</si>
  <si>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</si>
  <si>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</si>
  <si>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</si>
  <si>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</si>
  <si>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</si>
  <si>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</si>
  <si>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</si>
  <si>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</si>
  <si>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</si>
  <si>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</si>
  <si>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</si>
  <si>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</si>
  <si>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</si>
  <si>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</si>
  <si>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</si>
  <si>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</si>
  <si>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</si>
  <si>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</si>
  <si>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</si>
  <si>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</si>
  <si>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</si>
  <si>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</si>
  <si>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</si>
  <si>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</si>
  <si>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</si>
  <si>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</si>
  <si>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</si>
  <si>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</si>
  <si>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</si>
  <si>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</si>
  <si>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</si>
  <si>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</si>
  <si>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</si>
  <si>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</si>
  <si>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</si>
  <si>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</si>
  <si>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</si>
  <si>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</si>
  <si>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</si>
  <si>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</si>
  <si>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</si>
  <si>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</si>
  <si>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</si>
  <si>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</si>
  <si>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</si>
  <si>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</si>
  <si>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</si>
  <si>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</si>
  <si>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</si>
  <si>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</si>
  <si>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</si>
  <si>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</si>
  <si>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</si>
  <si>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</si>
  <si>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</si>
  <si>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</si>
  <si>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</si>
  <si>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</si>
  <si>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</si>
  <si>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</si>
  <si>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</si>
  <si>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</si>
  <si>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</si>
  <si>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</si>
  <si>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</si>
  <si>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</si>
  <si>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</si>
  <si>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</si>
  <si>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</si>
  <si>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</si>
  <si>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</si>
  <si>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</si>
  <si>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</si>
  <si>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</si>
  <si>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</si>
  <si>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</si>
  <si>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</si>
  <si>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</si>
  <si>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</si>
  <si>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</si>
  <si>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</si>
  <si>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</si>
  <si>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</si>
  <si>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</si>
  <si>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</si>
  <si>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</si>
  <si>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</si>
  <si>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</si>
  <si>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</si>
  <si>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</si>
  <si>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</si>
  <si>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</si>
  <si>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</si>
  <si>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</si>
  <si>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</si>
  <si>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</si>
  <si>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</si>
  <si>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</si>
  <si>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</si>
  <si>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</si>
  <si>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</si>
  <si>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</si>
  <si>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</si>
  <si>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</si>
  <si>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</si>
  <si>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</si>
  <si>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</si>
  <si>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</si>
  <si>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</si>
  <si>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</si>
  <si>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</si>
  <si>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</si>
  <si>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</si>
  <si>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</si>
  <si>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</si>
  <si>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</si>
  <si>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</si>
  <si>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</si>
  <si>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</si>
  <si>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</si>
  <si>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</si>
  <si>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</si>
  <si>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</si>
  <si>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</si>
  <si>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</si>
  <si>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</si>
  <si>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</si>
  <si>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</si>
  <si>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</si>
  <si>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</si>
  <si>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</si>
  <si>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</si>
  <si>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</si>
  <si>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</si>
  <si>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</si>
  <si>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</si>
  <si>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</si>
  <si>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</si>
  <si>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</si>
  <si>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</si>
  <si>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</si>
  <si>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</si>
  <si>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</si>
  <si>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</si>
  <si>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</si>
  <si>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</si>
  <si>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</si>
  <si>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</si>
  <si>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</si>
  <si>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</si>
  <si>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</si>
  <si>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</si>
  <si>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</si>
  <si>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</si>
  <si>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</si>
  <si>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</si>
  <si>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</si>
  <si>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</si>
  <si>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</si>
  <si>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</si>
  <si>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</si>
  <si>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</si>
  <si>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</si>
  <si>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</si>
  <si>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</si>
  <si>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</si>
  <si>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</si>
  <si>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</si>
  <si>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</si>
  <si>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</si>
  <si>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</si>
  <si>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</si>
  <si>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</si>
  <si>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</si>
  <si>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</si>
  <si>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</si>
  <si>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</si>
  <si>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</si>
  <si>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</si>
  <si>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</si>
  <si>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</si>
  <si>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</si>
  <si>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</si>
  <si>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</si>
  <si>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</si>
  <si>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</si>
  <si>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</si>
  <si>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</si>
  <si>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</si>
  <si>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</si>
  <si>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</si>
  <si>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</si>
  <si>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</si>
  <si>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</si>
  <si>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</si>
  <si>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</si>
  <si>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</si>
  <si>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</si>
  <si>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</si>
  <si>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</si>
  <si>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</si>
  <si>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</si>
  <si>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</si>
  <si>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</si>
  <si>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</si>
  <si>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</si>
  <si>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</si>
  <si>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</si>
  <si>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</si>
  <si>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</si>
  <si>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</si>
  <si>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</si>
  <si>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</si>
  <si>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</si>
  <si>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</si>
  <si>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</si>
  <si>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</si>
  <si>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</si>
  <si>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</si>
  <si>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</si>
  <si>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</si>
  <si>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</si>
  <si>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</si>
  <si>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</si>
  <si>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</si>
  <si>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</si>
  <si>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</si>
  <si>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</si>
  <si>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</si>
  <si>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</si>
  <si>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</si>
  <si>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</si>
  <si>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</si>
  <si>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</si>
  <si>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</si>
  <si>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</si>
  <si>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</si>
  <si>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</si>
  <si>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</si>
  <si>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</si>
  <si>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</si>
  <si>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</si>
  <si>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</si>
  <si>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</si>
  <si>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</si>
  <si>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</si>
  <si>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</si>
  <si>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</si>
  <si>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</si>
  <si>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</si>
  <si>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</si>
  <si>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</si>
  <si>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</si>
  <si>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</si>
  <si>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</si>
  <si>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</si>
  <si>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</si>
  <si>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</si>
  <si>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</si>
  <si>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</si>
  <si>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</si>
  <si>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</si>
  <si>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</si>
  <si>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</si>
  <si>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</si>
  <si>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</si>
  <si>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</si>
  <si>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</si>
  <si>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</si>
  <si>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</si>
  <si>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</si>
  <si>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</si>
  <si>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</si>
  <si>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</si>
  <si>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</si>
  <si>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</si>
  <si>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</si>
  <si>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</si>
  <si>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</si>
  <si>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</si>
  <si>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</si>
  <si>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</si>
  <si>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</si>
  <si>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</si>
  <si>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</si>
  <si>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</si>
  <si>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</si>
  <si>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</si>
  <si>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</si>
  <si>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</si>
  <si>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</si>
  <si>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</si>
  <si>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</si>
  <si>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</si>
  <si>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</si>
  <si>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</si>
  <si>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</si>
  <si>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</si>
  <si>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</si>
  <si>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</si>
  <si>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</si>
  <si>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</si>
  <si>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</si>
  <si>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</si>
  <si>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</si>
  <si>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</si>
  <si>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</si>
  <si>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</si>
  <si>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</si>
  <si>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</si>
  <si>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</si>
  <si>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</si>
  <si>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</si>
  <si>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</si>
  <si>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</si>
  <si>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</si>
  <si>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</si>
  <si>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</si>
  <si>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</si>
  <si>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</si>
  <si>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</si>
  <si>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</si>
  <si>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</si>
  <si>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</si>
  <si>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</si>
  <si>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</si>
  <si>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</si>
  <si>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</si>
  <si>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</si>
  <si>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</si>
  <si>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</si>
  <si>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</si>
  <si>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</si>
  <si>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</si>
  <si>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</si>
  <si>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</si>
  <si>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</si>
  <si>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</si>
  <si>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</si>
  <si>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</si>
  <si>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</si>
  <si>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</si>
  <si>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</si>
  <si>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</si>
  <si>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</si>
  <si>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</si>
  <si>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</si>
  <si>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</si>
  <si>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</si>
  <si>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</si>
  <si>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</si>
  <si>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</si>
  <si>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</si>
  <si>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</si>
  <si>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</si>
  <si>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</si>
  <si>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</si>
  <si>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</si>
  <si>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</si>
  <si>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</si>
  <si>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</si>
  <si>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</si>
  <si>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</si>
  <si>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</si>
  <si>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</si>
  <si>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</si>
  <si>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</si>
  <si>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</si>
  <si>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</si>
  <si>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</si>
  <si>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</si>
  <si>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</si>
  <si>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</si>
  <si>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</si>
  <si>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</si>
  <si>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</si>
  <si>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</si>
  <si>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</si>
  <si>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</si>
  <si>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</si>
  <si>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</si>
  <si>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</si>
  <si>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</si>
  <si>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</si>
  <si>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</si>
  <si>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</si>
  <si>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</si>
  <si>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</si>
  <si>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</si>
  <si>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</si>
  <si>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</si>
  <si>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</si>
  <si>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</si>
  <si>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</si>
  <si>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</si>
  <si>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</si>
  <si>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</si>
  <si>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</si>
  <si>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</si>
  <si>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</si>
  <si>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</si>
  <si>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</si>
  <si>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</si>
  <si>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</si>
  <si>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</si>
  <si>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</si>
  <si>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</si>
  <si>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</si>
  <si>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</si>
  <si>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</si>
  <si>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</si>
  <si>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</si>
  <si>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</si>
  <si>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</si>
  <si>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</si>
  <si>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</si>
  <si>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</si>
  <si>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</si>
  <si>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</si>
  <si>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</si>
  <si>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</si>
  <si>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</si>
  <si>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</si>
  <si>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</si>
  <si>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</si>
  <si>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</si>
  <si>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</si>
  <si>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</si>
  <si>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</si>
  <si>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</si>
  <si>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</si>
  <si>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</si>
  <si>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</si>
  <si>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</si>
  <si>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</si>
  <si>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</si>
  <si>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</si>
  <si>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</si>
  <si>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</si>
  <si>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</si>
  <si>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</si>
  <si>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</si>
  <si>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</si>
  <si>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</si>
  <si>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</si>
  <si>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</si>
  <si>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</si>
  <si>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</si>
  <si>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</si>
  <si>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</si>
  <si>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</si>
  <si>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</si>
  <si>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</si>
  <si>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</si>
  <si>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</si>
  <si>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</si>
  <si>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</si>
  <si>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</si>
  <si>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</si>
  <si>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</si>
  <si>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</si>
  <si>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</si>
  <si>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</si>
  <si>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</si>
  <si>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</si>
  <si>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</si>
  <si>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</si>
  <si>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</si>
  <si>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</si>
  <si>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</si>
  <si>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</si>
  <si>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</si>
  <si>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</si>
  <si>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</si>
  <si>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</si>
  <si>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</si>
  <si>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</si>
  <si>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</si>
  <si>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</si>
  <si>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</si>
  <si>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</si>
  <si>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</si>
  <si>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</si>
  <si>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</si>
  <si>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</si>
  <si>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</si>
  <si>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</si>
  <si>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</si>
  <si>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</si>
  <si>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</si>
  <si>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</si>
  <si>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</si>
  <si>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</si>
  <si>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</si>
  <si>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</si>
  <si>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</si>
  <si>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</si>
  <si>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</si>
  <si>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</si>
  <si>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</si>
  <si>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</si>
  <si>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</si>
  <si>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</si>
  <si>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</si>
  <si>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</si>
  <si>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</si>
  <si>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</si>
  <si>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</si>
  <si>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</si>
  <si>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</si>
  <si>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</si>
  <si>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</si>
  <si>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</si>
  <si>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</si>
  <si>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</si>
  <si>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</si>
  <si>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</si>
  <si>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</si>
  <si>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</si>
  <si>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</si>
  <si>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</si>
  <si>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</si>
  <si>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</si>
  <si>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</si>
  <si>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</si>
  <si>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</si>
  <si>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</si>
  <si>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</si>
  <si>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</si>
  <si>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</si>
  <si>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</si>
  <si>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</si>
  <si>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</si>
  <si>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</si>
  <si>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</si>
  <si>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</si>
  <si>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</si>
  <si>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</si>
  <si>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</si>
  <si>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</si>
  <si>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</si>
  <si>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</si>
  <si>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</si>
  <si>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</si>
  <si>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</si>
  <si>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</si>
  <si>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</si>
  <si>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</si>
  <si>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</si>
  <si>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</si>
  <si>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</si>
  <si>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</si>
  <si>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</si>
  <si>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</si>
  <si>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</si>
  <si>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</si>
  <si>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</si>
  <si>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</si>
  <si>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</si>
  <si>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</si>
  <si>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</si>
  <si>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</si>
  <si>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</si>
  <si>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</si>
  <si>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</si>
  <si>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</si>
  <si>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</si>
  <si>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</si>
  <si>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</si>
  <si>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</si>
  <si>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</si>
  <si>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</si>
  <si>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</si>
  <si>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</si>
  <si>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</si>
  <si>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</si>
  <si>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</si>
  <si>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</si>
  <si>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</si>
  <si>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</si>
  <si>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</si>
  <si>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</si>
  <si>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</si>
  <si>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</si>
  <si>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</si>
  <si>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</si>
  <si>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</si>
  <si>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</si>
  <si>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</si>
  <si>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</si>
  <si>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</si>
  <si>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</si>
  <si>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</si>
  <si>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</si>
  <si>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</si>
  <si>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</si>
  <si>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</si>
  <si>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</si>
  <si>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</si>
  <si>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</si>
  <si>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</si>
  <si>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</si>
  <si>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</si>
  <si>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</si>
  <si>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</si>
  <si>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</si>
  <si>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</si>
  <si>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</si>
  <si>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</si>
  <si>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</si>
  <si>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</si>
  <si>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</si>
  <si>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</si>
  <si>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</si>
  <si>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</si>
  <si>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</si>
  <si>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</si>
  <si>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</si>
  <si>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</si>
  <si>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</si>
  <si>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</si>
  <si>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</si>
  <si>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</si>
  <si>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</si>
  <si>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</si>
  <si>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</si>
  <si>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</si>
  <si>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</si>
  <si>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</si>
  <si>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</si>
  <si>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</si>
  <si>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</si>
  <si>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</si>
  <si>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</si>
  <si>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</si>
  <si>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</si>
  <si>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</si>
  <si>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</si>
  <si>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</si>
  <si>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</si>
  <si>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</si>
  <si>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</si>
  <si>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</si>
  <si>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</si>
  <si>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</si>
  <si>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</si>
  <si>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</si>
  <si>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</si>
  <si>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</si>
  <si>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</si>
  <si>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</si>
  <si>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</si>
  <si>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</si>
  <si>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</si>
  <si>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</si>
  <si>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</si>
  <si>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</si>
  <si>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</si>
  <si>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</si>
  <si>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</si>
  <si>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</si>
  <si>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</si>
  <si>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</si>
  <si>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</si>
  <si>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</si>
  <si>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</si>
  <si>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</si>
  <si>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</si>
  <si>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</si>
  <si>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</si>
  <si>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</si>
  <si>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</si>
  <si>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</si>
  <si>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</si>
  <si>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</si>
  <si>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</si>
  <si>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</si>
  <si>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</si>
  <si>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</si>
  <si>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</si>
  <si>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</si>
  <si>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</si>
  <si>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</si>
  <si>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</si>
  <si>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</si>
  <si>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</si>
  <si>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</si>
  <si>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</si>
  <si>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</si>
  <si>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</si>
  <si>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</si>
  <si>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</si>
  <si>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</si>
  <si>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</si>
  <si>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</si>
  <si>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</si>
  <si>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</si>
  <si>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</si>
  <si>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</si>
  <si>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</si>
  <si>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</si>
  <si>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</si>
  <si>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</si>
  <si>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</si>
  <si>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</si>
  <si>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</si>
  <si>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</si>
  <si>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</si>
  <si>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</si>
  <si>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</si>
  <si>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</si>
  <si>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</si>
  <si>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</si>
  <si>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</si>
  <si>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</si>
  <si>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</si>
  <si>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</si>
  <si>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</si>
  <si>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</si>
  <si>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</si>
  <si>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</si>
  <si>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</si>
  <si>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</si>
  <si>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</si>
  <si>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</si>
  <si>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</si>
  <si>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</si>
  <si>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</si>
  <si>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</si>
  <si>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</si>
  <si>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</si>
  <si>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</si>
  <si>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</si>
  <si>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</si>
  <si>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</si>
  <si>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</si>
  <si>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</si>
  <si>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</si>
  <si>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</si>
  <si>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</si>
  <si>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</si>
  <si>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</si>
  <si>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</si>
  <si>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</si>
  <si>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</si>
  <si>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</si>
  <si>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</si>
  <si>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</si>
  <si>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</si>
  <si>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</si>
  <si>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</si>
  <si>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</si>
  <si>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</si>
  <si>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</si>
  <si>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</si>
  <si>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</si>
  <si>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</si>
  <si>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</si>
  <si>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</si>
  <si>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</si>
  <si>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</si>
  <si>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</si>
  <si>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</si>
  <si>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</si>
  <si>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</si>
  <si>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</si>
  <si>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</si>
  <si>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</si>
  <si>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</si>
  <si>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</si>
  <si>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</si>
  <si>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</si>
  <si>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</si>
  <si>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</si>
  <si>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</si>
  <si>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</si>
  <si>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</si>
  <si>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</si>
  <si>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</si>
  <si>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</si>
  <si>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</si>
  <si>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</si>
  <si>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</si>
  <si>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</si>
  <si>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</si>
  <si>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</si>
  <si>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</si>
  <si>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</si>
  <si>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</si>
  <si>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</si>
  <si>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</si>
  <si>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</si>
  <si>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</si>
  <si>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</si>
  <si>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</si>
  <si>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</si>
  <si>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</si>
  <si>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</si>
  <si>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</si>
  <si>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</si>
  <si>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</si>
  <si>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</si>
  <si>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</si>
  <si>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</si>
  <si>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</si>
  <si>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</si>
  <si>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</si>
  <si>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</si>
  <si>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</si>
  <si>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</si>
  <si>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</si>
  <si>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</si>
  <si>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</si>
  <si>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</si>
  <si>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</si>
  <si>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</si>
  <si>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</si>
  <si>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</si>
  <si>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</si>
  <si>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</si>
  <si>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</si>
  <si>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</si>
  <si>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</si>
  <si>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</si>
  <si>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</si>
  <si>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</si>
  <si>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</si>
  <si>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</si>
  <si>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</si>
  <si>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</si>
  <si>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</si>
  <si>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</si>
  <si>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</si>
  <si>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</si>
  <si>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</si>
  <si>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</si>
  <si>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</si>
  <si>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</si>
  <si>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</si>
  <si>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</si>
  <si>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</si>
  <si>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</si>
  <si>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</si>
  <si>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</si>
  <si>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</si>
  <si>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</si>
  <si>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</si>
  <si>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</si>
  <si>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</si>
  <si>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</si>
  <si>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</si>
  <si>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</si>
  <si>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</si>
  <si>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</si>
  <si>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</si>
  <si>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</si>
  <si>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</si>
  <si>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</si>
  <si>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</si>
  <si>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</si>
  <si>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</si>
  <si>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</si>
  <si>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</si>
  <si>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</si>
  <si>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</si>
  <si>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</si>
  <si>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</si>
  <si>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</si>
  <si>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</si>
  <si>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</si>
  <si>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</si>
  <si>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</si>
  <si>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</si>
  <si>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</si>
  <si>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</si>
  <si>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</si>
  <si>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</si>
  <si>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</si>
  <si>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</si>
  <si>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</si>
  <si>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</si>
  <si>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</si>
  <si>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</si>
  <si>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</si>
  <si>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</si>
  <si>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</si>
  <si>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</si>
  <si>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</si>
  <si>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</si>
  <si>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</si>
  <si>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</si>
  <si>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</si>
  <si>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</si>
  <si>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</si>
  <si>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</si>
  <si>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</si>
  <si>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</si>
  <si>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</si>
  <si>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</si>
  <si>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</si>
  <si>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</si>
  <si>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</si>
  <si>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</si>
  <si>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</si>
  <si>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</si>
  <si>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</si>
  <si>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</si>
  <si>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</si>
  <si>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</si>
  <si>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</si>
  <si>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</si>
  <si>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</si>
  <si>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</si>
  <si>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</si>
  <si>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</si>
  <si>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</si>
  <si>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</si>
  <si>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</si>
  <si>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</si>
  <si>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</si>
  <si>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</si>
  <si>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</si>
  <si>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</si>
  <si>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</si>
  <si>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</si>
  <si>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</si>
  <si>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</si>
  <si>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</si>
  <si>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</si>
  <si>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</si>
  <si>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</si>
  <si>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</si>
  <si>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</si>
  <si>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</si>
  <si>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</si>
  <si>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</si>
  <si>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</si>
  <si>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</si>
  <si>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</si>
  <si>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</si>
  <si>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</si>
  <si>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</si>
  <si>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</si>
  <si>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</si>
  <si>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</si>
  <si>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</si>
  <si>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</si>
  <si>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</si>
  <si>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</si>
  <si>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</si>
  <si>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</si>
  <si>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</si>
  <si>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</si>
  <si>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</si>
  <si>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</si>
  <si>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</si>
  <si>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</si>
  <si>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</si>
  <si>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</si>
  <si>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</si>
  <si>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</si>
  <si>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</si>
  <si>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</si>
  <si>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</si>
  <si>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</si>
  <si>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</si>
  <si>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</si>
  <si>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</si>
  <si>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</si>
  <si>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</si>
  <si>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</si>
  <si>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</si>
  <si>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</si>
  <si>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</si>
  <si>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</si>
  <si>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</si>
  <si>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</si>
  <si>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</si>
  <si>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</si>
  <si>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</si>
  <si>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</si>
  <si>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</si>
  <si>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</si>
  <si>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</si>
  <si>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</si>
  <si>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</si>
  <si>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</si>
  <si>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</si>
  <si>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</si>
  <si>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</si>
  <si>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</si>
  <si>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</si>
  <si>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</si>
  <si>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</si>
  <si>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</si>
  <si>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</si>
  <si>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</si>
  <si>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</si>
  <si>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</si>
  <si>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</si>
  <si>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</si>
  <si>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</si>
  <si>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</si>
  <si>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</si>
  <si>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</si>
  <si>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</si>
  <si>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</si>
  <si>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</si>
  <si>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</si>
  <si>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</si>
  <si>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</si>
  <si>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</si>
  <si>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</si>
  <si>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</si>
  <si>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</si>
  <si>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</si>
  <si>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</si>
  <si>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</si>
  <si>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</si>
  <si>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</si>
  <si>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</si>
  <si>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</si>
  <si>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</si>
  <si>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</si>
  <si>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</si>
  <si>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</si>
  <si>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</si>
  <si>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</si>
  <si>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</si>
  <si>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</si>
  <si>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</si>
  <si>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</si>
  <si>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</si>
  <si>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</si>
  <si>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</si>
  <si>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</si>
  <si>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</si>
  <si>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</si>
  <si>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</si>
  <si>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</si>
  <si>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</si>
  <si>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</si>
  <si>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</si>
  <si>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</si>
  <si>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</si>
  <si>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</si>
  <si>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</si>
  <si>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</si>
  <si>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</si>
  <si>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</si>
  <si>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</si>
  <si>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</si>
  <si>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</si>
  <si>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</si>
  <si>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</si>
  <si>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</si>
  <si>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</si>
  <si>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</si>
  <si>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</si>
  <si>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</si>
  <si>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</si>
  <si>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</si>
  <si>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</si>
  <si>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</si>
  <si>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</si>
  <si>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</si>
  <si>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</si>
  <si>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</si>
  <si>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</si>
  <si>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</si>
  <si>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</si>
  <si>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</si>
  <si>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</si>
  <si>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</si>
  <si>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</si>
  <si>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</si>
  <si>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</si>
  <si>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</si>
  <si>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</si>
  <si>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</si>
  <si>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</si>
  <si>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</si>
  <si>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</si>
  <si>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</si>
  <si>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</si>
  <si>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</si>
  <si>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</si>
  <si>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</si>
  <si>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</si>
  <si>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</si>
  <si>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</si>
  <si>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</si>
  <si>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</si>
  <si>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</si>
  <si>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</si>
  <si>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</si>
  <si>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</si>
  <si>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</si>
  <si>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</si>
  <si>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</si>
  <si>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</si>
  <si>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</si>
  <si>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</si>
  <si>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</si>
  <si>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</si>
  <si>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</si>
  <si>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</si>
  <si>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</si>
  <si>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</si>
  <si>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</si>
  <si>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</si>
  <si>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</si>
  <si>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</si>
  <si>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</si>
  <si>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</si>
  <si>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</si>
  <si>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</si>
  <si>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</si>
  <si>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</si>
  <si>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</si>
  <si>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</si>
  <si>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</si>
  <si>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</si>
  <si>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</si>
  <si>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</si>
  <si>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</si>
  <si>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</si>
  <si>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</si>
  <si>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</si>
  <si>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</si>
  <si>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</si>
  <si>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</si>
  <si>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</si>
  <si>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</si>
  <si>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</si>
  <si>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</si>
  <si>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</si>
  <si>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</si>
  <si>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</si>
  <si>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</si>
  <si>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</si>
  <si>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</si>
  <si>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</si>
  <si>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</si>
  <si>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</si>
  <si>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</si>
  <si>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</si>
  <si>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</si>
  <si>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</si>
  <si>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</si>
  <si>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</si>
  <si>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</si>
  <si>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</si>
  <si>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</si>
  <si>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</si>
  <si>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</si>
  <si>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</si>
  <si>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</si>
  <si>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</si>
  <si>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</si>
  <si>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</si>
  <si>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</si>
  <si>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</si>
  <si>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</si>
  <si>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</si>
  <si>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</si>
  <si>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</si>
  <si>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</si>
  <si>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</si>
  <si>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</si>
  <si>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</si>
  <si>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</si>
  <si>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</si>
  <si>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</si>
  <si>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</si>
  <si>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</si>
  <si>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</si>
  <si>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</si>
  <si>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</si>
  <si>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</si>
  <si>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</si>
  <si>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</si>
  <si>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</si>
  <si>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</si>
  <si>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</si>
  <si>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</si>
  <si>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</si>
  <si>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</si>
  <si>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</si>
  <si>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</si>
  <si>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</si>
  <si>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</si>
  <si>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</si>
  <si>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</si>
  <si>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</si>
  <si>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</si>
  <si>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</si>
  <si>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</si>
  <si>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</si>
  <si>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</si>
  <si>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</si>
  <si>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</si>
  <si>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</si>
  <si>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</si>
  <si>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</si>
  <si>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</si>
  <si>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</si>
  <si>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</si>
  <si>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</si>
  <si>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</si>
  <si>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</si>
  <si>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</si>
  <si>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</si>
  <si>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</si>
  <si>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</si>
  <si>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</si>
  <si>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</si>
  <si>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</si>
  <si>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</si>
  <si>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</si>
  <si>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</si>
  <si>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</si>
  <si>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</si>
  <si>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</si>
  <si>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</si>
  <si>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</si>
  <si>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</si>
  <si>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</si>
  <si>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</si>
  <si>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</si>
  <si>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</si>
  <si>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</si>
  <si>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</si>
  <si>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</si>
  <si>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</si>
  <si>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</si>
  <si>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</si>
  <si>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</si>
  <si>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</si>
  <si>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</si>
  <si>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</si>
  <si>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</si>
  <si>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</si>
  <si>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</si>
  <si>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</si>
  <si>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</si>
  <si>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</si>
  <si>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</si>
  <si>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</si>
  <si>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</si>
  <si>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</si>
  <si>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</si>
  <si>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</si>
  <si>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</si>
  <si>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</si>
  <si>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</si>
  <si>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</si>
  <si>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</si>
  <si>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</si>
  <si>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</si>
  <si>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</si>
  <si>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</si>
  <si>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</si>
  <si>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</si>
  <si>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</si>
  <si>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</si>
  <si>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</si>
  <si>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</si>
  <si>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</si>
  <si>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</si>
  <si>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</si>
  <si>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</si>
  <si>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</si>
  <si>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</si>
  <si>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</si>
  <si>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</si>
  <si>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</si>
  <si>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</si>
  <si>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</si>
  <si>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</si>
  <si>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</si>
  <si>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</si>
  <si>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</si>
  <si>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</si>
  <si>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</si>
  <si>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</si>
  <si>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</si>
  <si>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</si>
  <si>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</si>
  <si>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</si>
  <si>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</si>
  <si>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</si>
  <si>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</si>
  <si>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</si>
  <si>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</si>
  <si>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</si>
  <si>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</si>
  <si>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</si>
  <si>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</si>
  <si>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</si>
  <si>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</si>
  <si>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</si>
  <si>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</si>
  <si>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</si>
  <si>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</si>
  <si>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</si>
  <si>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</si>
  <si>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</si>
  <si>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</si>
  <si>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</si>
  <si>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</si>
  <si>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</si>
  <si>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</si>
  <si>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</si>
  <si>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</si>
  <si>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</si>
  <si>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</si>
  <si>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</si>
  <si>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</si>
  <si>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</si>
  <si>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</si>
  <si>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</si>
  <si>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</si>
  <si>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</si>
  <si>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</si>
  <si>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</si>
  <si>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</si>
  <si>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</si>
  <si>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</si>
  <si>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</si>
  <si>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</si>
  <si>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</si>
  <si>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</si>
  <si>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</si>
  <si>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</si>
  <si>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</si>
  <si>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</si>
  <si>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</si>
  <si>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</si>
  <si>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</si>
  <si>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</si>
  <si>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</si>
  <si>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</si>
  <si>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</si>
  <si>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</si>
  <si>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</si>
  <si>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</si>
  <si>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</si>
  <si>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</si>
  <si>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</si>
  <si>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</si>
  <si>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</si>
  <si>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</si>
  <si>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</si>
  <si>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</si>
  <si>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</si>
  <si>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</si>
  <si>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</si>
  <si>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</si>
  <si>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</si>
  <si>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</si>
  <si>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</si>
  <si>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</si>
  <si>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</si>
  <si>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</si>
  <si>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</si>
  <si>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</si>
  <si>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</si>
  <si>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</si>
  <si>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</si>
  <si>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</si>
  <si>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</si>
  <si>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</si>
  <si>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</si>
  <si>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</si>
  <si>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</si>
  <si>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</si>
  <si>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</si>
  <si>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</si>
  <si>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</si>
  <si>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</si>
  <si>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</si>
  <si>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</si>
  <si>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</si>
  <si>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</si>
  <si>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</si>
  <si>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</si>
  <si>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</si>
  <si>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</si>
  <si>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</si>
  <si>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</si>
  <si>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</si>
  <si>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</si>
  <si>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</si>
  <si>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</si>
  <si>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</si>
  <si>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</si>
  <si>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</si>
  <si>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</si>
  <si>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</si>
  <si>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</si>
  <si>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</si>
  <si>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</si>
  <si>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</si>
  <si>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</si>
  <si>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</si>
  <si>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</si>
  <si>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</si>
  <si>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</si>
  <si>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</si>
  <si>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</si>
  <si>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</si>
  <si>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</si>
  <si>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</si>
  <si>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</si>
  <si>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</si>
  <si>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</si>
  <si>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</si>
  <si>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</si>
  <si>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</si>
  <si>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</si>
  <si>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</si>
  <si>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</si>
  <si>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</si>
  <si>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</si>
  <si>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</si>
  <si>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</si>
  <si>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</si>
  <si>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</si>
  <si>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</si>
  <si>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</si>
  <si>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</si>
  <si>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</si>
  <si>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</si>
  <si>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</si>
  <si>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</si>
  <si>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</si>
  <si>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</si>
  <si>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</si>
  <si>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</si>
  <si>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</si>
  <si>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</si>
  <si>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</si>
  <si>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</si>
  <si>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</si>
  <si>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</si>
  <si>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</si>
  <si>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</si>
  <si>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</si>
  <si>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</si>
  <si>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</si>
  <si>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</si>
  <si>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</si>
  <si>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</si>
  <si>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</si>
  <si>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</si>
  <si>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</si>
  <si>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</si>
  <si>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</si>
  <si>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</si>
  <si>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</si>
  <si>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</si>
  <si>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</si>
  <si>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</si>
  <si>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</si>
  <si>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</si>
  <si>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</si>
  <si>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</si>
  <si>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</si>
  <si>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</si>
  <si>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</si>
  <si>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</si>
  <si>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</si>
  <si>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</si>
  <si>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</si>
  <si>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</si>
  <si>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</si>
  <si>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</si>
  <si>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</si>
  <si>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</si>
  <si>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</si>
  <si>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</si>
  <si>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</si>
  <si>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</si>
  <si>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</si>
  <si>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</si>
  <si>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</si>
  <si>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</si>
  <si>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</si>
  <si>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</si>
  <si>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</si>
  <si>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</si>
  <si>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</si>
  <si>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</si>
  <si>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</si>
  <si>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</si>
  <si>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</si>
  <si>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</si>
  <si>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</si>
  <si>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</si>
  <si>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</si>
  <si>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</si>
  <si>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</si>
  <si>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</si>
  <si>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</si>
  <si>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</si>
  <si>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</si>
  <si>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</si>
  <si>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</si>
  <si>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</si>
  <si>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</si>
  <si>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</si>
  <si>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</si>
  <si>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</si>
  <si>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</si>
  <si>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</si>
  <si>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</si>
  <si>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</si>
  <si>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</si>
  <si>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</si>
  <si>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</si>
  <si>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</si>
  <si>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</si>
  <si>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</si>
  <si>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</si>
  <si>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</si>
  <si>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</si>
  <si>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</si>
  <si>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</si>
  <si>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</si>
  <si>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</si>
  <si>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</si>
  <si>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</si>
  <si>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</si>
  <si>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</si>
  <si>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</si>
  <si>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</si>
  <si>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</si>
  <si>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</si>
  <si>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</si>
  <si>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</si>
  <si>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</si>
  <si>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</si>
  <si>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</si>
  <si>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</si>
  <si>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</si>
  <si>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</si>
  <si>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</si>
  <si>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</si>
  <si>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</si>
  <si>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</si>
  <si>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</si>
  <si>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</si>
  <si>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</si>
  <si>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</si>
  <si>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</si>
  <si>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</si>
  <si>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</si>
  <si>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</si>
  <si>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</si>
  <si>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</si>
  <si>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</si>
  <si>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</si>
  <si>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</si>
  <si>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</si>
  <si>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</si>
  <si>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</si>
  <si>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</si>
  <si>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</si>
  <si>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</si>
  <si>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</si>
  <si>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</si>
  <si>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</si>
  <si>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</si>
  <si>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</si>
  <si>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</si>
  <si>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</si>
  <si>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</si>
  <si>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</si>
  <si>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</si>
  <si>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</si>
  <si>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</si>
  <si>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</si>
  <si>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</si>
  <si>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</si>
  <si>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</si>
  <si>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</si>
  <si>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</si>
  <si>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</si>
  <si>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</si>
  <si>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</si>
  <si>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</si>
  <si>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</si>
  <si>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</si>
  <si>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</si>
  <si>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</si>
  <si>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</si>
  <si>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</si>
  <si>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</si>
  <si>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</si>
  <si>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</si>
  <si>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</si>
  <si>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</si>
  <si>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</si>
  <si>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</si>
  <si>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</si>
  <si>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</si>
  <si>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</si>
  <si>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</si>
  <si>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</si>
  <si>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</si>
  <si>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</si>
  <si>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</si>
  <si>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</si>
  <si>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</si>
  <si>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</si>
  <si>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</si>
  <si>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</si>
  <si>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</si>
  <si>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</si>
  <si>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</si>
  <si>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</si>
  <si>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</si>
  <si>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</si>
  <si>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</si>
  <si>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</si>
  <si>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</si>
  <si>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</si>
  <si>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</si>
  <si>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</si>
  <si>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</si>
  <si>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</si>
  <si>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</si>
  <si>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</si>
  <si>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</si>
  <si>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</si>
  <si>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</si>
  <si>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</si>
  <si>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</si>
  <si>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</si>
  <si>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</si>
  <si>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</si>
  <si>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</si>
  <si>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</si>
  <si>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</si>
  <si>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</si>
  <si>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</si>
  <si>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</si>
  <si>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</si>
  <si>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</si>
  <si>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</si>
  <si>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</si>
  <si>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</si>
  <si>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</si>
  <si>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</si>
  <si>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</si>
  <si>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</si>
  <si>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</si>
  <si>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</si>
  <si>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</si>
  <si>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</si>
  <si>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</si>
  <si>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</si>
  <si>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</si>
  <si>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</si>
  <si>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</si>
  <si>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</si>
  <si>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</si>
  <si>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</si>
  <si>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</si>
  <si>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</si>
  <si>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</si>
  <si>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</si>
  <si>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</si>
  <si>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</si>
  <si>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</si>
  <si>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</si>
  <si>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</si>
  <si>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</si>
  <si>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</si>
  <si>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</si>
  <si>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</si>
  <si>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</si>
  <si>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</si>
  <si>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</si>
  <si>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</si>
  <si>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</si>
  <si>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</si>
  <si>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</si>
  <si>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</si>
  <si>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</si>
  <si>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</si>
  <si>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</si>
  <si>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</si>
  <si>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</si>
  <si>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</si>
  <si>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</si>
  <si>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</si>
  <si>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</si>
  <si>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</si>
  <si>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</si>
  <si>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</si>
  <si>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</si>
  <si>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</si>
  <si>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</si>
  <si>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</si>
  <si>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</si>
  <si>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</si>
  <si>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</si>
  <si>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</si>
  <si>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</si>
  <si>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</si>
  <si>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</si>
  <si>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</si>
  <si>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</si>
  <si>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</si>
  <si>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</si>
  <si>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</si>
  <si>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</si>
  <si>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</si>
  <si>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</si>
  <si>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</si>
  <si>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</si>
  <si>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</si>
  <si>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</si>
  <si>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</si>
  <si>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</si>
  <si>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</si>
  <si>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</si>
  <si>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</si>
  <si>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</si>
  <si>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</si>
  <si>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</si>
  <si>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</si>
  <si>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</si>
  <si>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</si>
  <si>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</si>
  <si>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</si>
  <si>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</si>
  <si>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</si>
  <si>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</si>
  <si>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</si>
  <si>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</si>
  <si>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</si>
  <si>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</si>
  <si>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</si>
  <si>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</si>
  <si>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</si>
  <si>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</si>
  <si>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</si>
  <si>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</si>
  <si>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</si>
  <si>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</si>
  <si>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</si>
  <si>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</si>
  <si>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</si>
  <si>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</si>
  <si>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</si>
  <si>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</si>
  <si>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</si>
  <si>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</si>
  <si>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</si>
  <si>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</si>
  <si>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</si>
  <si>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</si>
  <si>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</si>
  <si>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</si>
  <si>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</si>
  <si>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</si>
  <si>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</si>
  <si>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</si>
  <si>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</si>
  <si>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</si>
  <si>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</si>
  <si>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</si>
  <si>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</si>
  <si>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</si>
  <si>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</si>
  <si>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</si>
  <si>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</si>
  <si>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</si>
  <si>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</si>
  <si>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</si>
  <si>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</si>
  <si>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</si>
  <si>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</si>
  <si>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</si>
  <si>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</si>
  <si>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</si>
  <si>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</si>
  <si>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</si>
  <si>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</si>
  <si>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</si>
  <si>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</si>
  <si>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</si>
  <si>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</si>
  <si>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</si>
  <si>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</si>
  <si>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</si>
  <si>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</si>
  <si>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</si>
  <si>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</si>
  <si>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</si>
  <si>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</si>
  <si>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</si>
  <si>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</si>
  <si>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</si>
  <si>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</si>
  <si>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</si>
  <si>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</si>
  <si>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</si>
  <si>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</si>
  <si>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</si>
  <si>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</si>
  <si>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</si>
  <si>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</si>
  <si>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</si>
  <si>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</si>
  <si>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</si>
  <si>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</si>
  <si>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</si>
  <si>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</si>
  <si>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</si>
  <si>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</si>
  <si>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</si>
  <si>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</si>
  <si>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</si>
  <si>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</si>
  <si>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</si>
  <si>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</si>
  <si>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</si>
  <si>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</si>
  <si>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</si>
  <si>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</si>
  <si>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</si>
  <si>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</si>
  <si>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</si>
  <si>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</si>
  <si>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</si>
  <si>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</si>
  <si>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</si>
  <si>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</si>
  <si>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</si>
  <si>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</si>
  <si>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</si>
  <si>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</si>
  <si>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</si>
  <si>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</si>
  <si>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</si>
  <si>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</si>
  <si>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</si>
  <si>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</si>
  <si>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</si>
  <si>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</si>
  <si>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</si>
  <si>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</si>
  <si>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</si>
  <si>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</si>
  <si>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</si>
  <si>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</si>
  <si>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</si>
  <si>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</si>
  <si>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</si>
  <si>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</si>
  <si>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</si>
  <si>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</si>
  <si>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</si>
  <si>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</si>
  <si>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</si>
  <si>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</si>
  <si>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</si>
  <si>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</si>
  <si>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</si>
  <si>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</si>
  <si>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</si>
  <si>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</si>
  <si>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</si>
  <si>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</si>
  <si>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</si>
  <si>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</si>
  <si>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</si>
  <si>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</si>
  <si>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</si>
  <si>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</si>
  <si>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</si>
  <si>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</si>
  <si>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</si>
  <si>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</si>
  <si>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</si>
  <si>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</si>
  <si>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</si>
  <si>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</si>
  <si>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</si>
  <si>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</si>
  <si>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</si>
  <si>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</si>
  <si>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</si>
  <si>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</si>
  <si>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</si>
  <si>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</si>
  <si>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</si>
  <si>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</si>
  <si>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</si>
  <si>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</si>
  <si>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</si>
  <si>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</si>
  <si>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</si>
  <si>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</si>
  <si>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</si>
  <si>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</si>
  <si>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</si>
  <si>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</si>
  <si>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</si>
  <si>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</si>
  <si>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</si>
  <si>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</si>
  <si>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</si>
  <si>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</si>
  <si>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</si>
  <si>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</si>
  <si>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</si>
  <si>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</si>
  <si>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</si>
  <si>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</si>
  <si>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</si>
  <si>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</si>
  <si>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</si>
  <si>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</si>
  <si>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</si>
  <si>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</si>
  <si>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</si>
  <si>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</si>
  <si>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</si>
  <si>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</si>
  <si>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</si>
  <si>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</si>
  <si>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</si>
  <si>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</si>
  <si>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</si>
  <si>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</si>
  <si>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</si>
  <si>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</si>
  <si>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</si>
  <si>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</si>
  <si>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</si>
  <si>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</si>
  <si>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</si>
  <si>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</si>
  <si>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</si>
  <si>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</si>
  <si>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</si>
  <si>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</si>
  <si>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</si>
  <si>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</si>
  <si>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</si>
  <si>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</si>
  <si>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</si>
  <si>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</si>
  <si>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</si>
  <si>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</si>
  <si>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</si>
  <si>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</si>
  <si>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</si>
  <si>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</si>
  <si>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</si>
  <si>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</si>
  <si>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</si>
  <si>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</si>
  <si>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</si>
  <si>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</si>
  <si>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</si>
  <si>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</si>
  <si>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</si>
  <si>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</si>
  <si>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</si>
  <si>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</si>
  <si>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</si>
  <si>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</si>
  <si>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</si>
  <si>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</si>
  <si>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</si>
  <si>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</si>
  <si>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</si>
  <si>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</si>
  <si>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</si>
  <si>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</si>
  <si>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</si>
  <si>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</si>
  <si>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</si>
  <si>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</si>
  <si>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</si>
  <si>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</si>
  <si>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</si>
  <si>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</si>
  <si>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</si>
  <si>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</si>
  <si>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</si>
  <si>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</si>
  <si>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</si>
  <si>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</si>
  <si>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</si>
  <si>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</si>
  <si>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</si>
  <si>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</si>
  <si>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</si>
  <si>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</si>
  <si>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</si>
  <si>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</si>
  <si>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</si>
  <si>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</si>
  <si>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</si>
  <si>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</si>
  <si>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</si>
  <si>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</si>
  <si>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</si>
  <si>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</si>
  <si>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</si>
  <si>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</si>
  <si>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</si>
  <si>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</si>
  <si>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</si>
  <si>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</si>
  <si>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</si>
  <si>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</si>
  <si>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</si>
  <si>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</si>
  <si>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</si>
  <si>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</si>
  <si>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</si>
  <si>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</si>
  <si>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</si>
  <si>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</si>
  <si>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</si>
  <si>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</si>
  <si>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</si>
  <si>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</si>
  <si>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</si>
  <si>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</si>
  <si>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</si>
  <si>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</si>
  <si>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</si>
  <si>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</si>
  <si>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</si>
  <si>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</si>
  <si>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</si>
  <si>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</si>
  <si>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</si>
  <si>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</si>
  <si>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</si>
  <si>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</si>
  <si>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</si>
  <si>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</si>
  <si>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</si>
  <si>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</si>
  <si>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</si>
  <si>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</si>
  <si>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</si>
  <si>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</si>
  <si>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</si>
  <si>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</si>
  <si>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</si>
  <si>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</si>
  <si>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</si>
  <si>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</si>
  <si>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</si>
  <si>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</si>
  <si>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</si>
  <si>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</si>
  <si>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</si>
  <si>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</si>
  <si>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</si>
  <si>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</si>
  <si>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</si>
  <si>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</si>
  <si>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</si>
  <si>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</si>
  <si>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</si>
  <si>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</si>
  <si>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</si>
  <si>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</si>
  <si>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</si>
  <si>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</si>
  <si>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</si>
  <si>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</si>
  <si>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</si>
  <si>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</si>
  <si>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</si>
  <si>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</si>
  <si>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</si>
  <si>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</si>
  <si>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</si>
  <si>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</si>
  <si>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</si>
  <si>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</si>
  <si>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</si>
  <si>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</si>
  <si>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</si>
  <si>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</si>
  <si>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</si>
  <si>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</si>
  <si>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</si>
  <si>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</si>
  <si>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</si>
  <si>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</si>
  <si>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</si>
  <si>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</si>
  <si>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</si>
  <si>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</si>
  <si>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</si>
  <si>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</si>
  <si>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</si>
  <si>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</si>
  <si>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</si>
  <si>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</si>
  <si>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</si>
  <si>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</si>
  <si>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</si>
  <si>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</si>
  <si>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</si>
  <si>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</si>
  <si>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</si>
  <si>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</si>
  <si>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</si>
  <si>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</si>
  <si>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</si>
  <si>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</si>
  <si>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</si>
  <si>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</si>
  <si>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</si>
  <si>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</si>
  <si>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</si>
  <si>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</si>
  <si>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</si>
  <si>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</si>
  <si>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</si>
  <si>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</si>
  <si>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</si>
  <si>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</si>
  <si>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</si>
  <si>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</si>
  <si>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</si>
  <si>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</si>
  <si>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</si>
  <si>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</si>
  <si>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</si>
  <si>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</si>
  <si>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</si>
  <si>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</si>
  <si>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</si>
  <si>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</si>
  <si>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</si>
  <si>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</si>
  <si>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</si>
  <si>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</si>
  <si>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</si>
  <si>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</si>
  <si>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</si>
  <si>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</si>
  <si>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</si>
  <si>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</si>
  <si>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</si>
  <si>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</si>
  <si>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</si>
  <si>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</si>
  <si>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</si>
  <si>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</si>
  <si>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</si>
  <si>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</si>
  <si>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</si>
  <si>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</si>
  <si>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</si>
  <si>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</si>
  <si>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</si>
  <si>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</si>
  <si>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</si>
  <si>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</si>
  <si>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</si>
  <si>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</si>
  <si>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</si>
  <si>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</si>
  <si>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</si>
  <si>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</si>
  <si>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</si>
  <si>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</si>
  <si>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</si>
  <si>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</si>
  <si>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</si>
  <si>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</si>
  <si>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</si>
  <si>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</si>
  <si>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</si>
  <si>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</si>
  <si>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</si>
  <si>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</si>
  <si>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</si>
  <si>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</si>
  <si>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</si>
  <si>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</si>
  <si>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</si>
  <si>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</si>
  <si>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</si>
  <si>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</si>
  <si>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</si>
  <si>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</si>
  <si>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</si>
  <si>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</si>
  <si>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</si>
  <si>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</si>
  <si>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</si>
  <si>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</si>
  <si>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</si>
  <si>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</si>
  <si>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</si>
  <si>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</si>
  <si>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</si>
  <si>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</si>
  <si>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</si>
  <si>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</si>
  <si>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</si>
  <si>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</si>
  <si>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</si>
  <si>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</si>
  <si>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</si>
  <si>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</si>
  <si>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</si>
  <si>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</si>
  <si>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</si>
  <si>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</si>
  <si>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</si>
  <si>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</si>
  <si>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</si>
  <si>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</si>
  <si>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</si>
  <si>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</si>
  <si>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</si>
  <si>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</si>
  <si>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</si>
  <si>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</si>
  <si>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</si>
  <si>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</si>
  <si>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</si>
  <si>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</si>
  <si>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</si>
  <si>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</si>
  <si>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</si>
  <si>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</si>
  <si>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</si>
  <si>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</si>
  <si>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</si>
  <si>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</si>
  <si>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</si>
  <si>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</si>
  <si>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</si>
  <si>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</si>
  <si>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</si>
  <si>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</si>
  <si>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</si>
  <si>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</si>
  <si>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</si>
  <si>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</si>
  <si>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</si>
  <si>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</si>
  <si>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</si>
  <si>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</si>
  <si>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</si>
  <si>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</si>
  <si>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</si>
  <si>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</si>
  <si>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</si>
  <si>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</si>
  <si>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</si>
  <si>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</si>
  <si>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</si>
  <si>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</si>
  <si>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</si>
  <si>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</si>
  <si>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</si>
  <si>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</si>
  <si>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</si>
  <si>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</si>
  <si>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</si>
  <si>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</si>
  <si>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</si>
  <si>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</si>
  <si>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</si>
  <si>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</si>
  <si>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</si>
  <si>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</si>
  <si>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</si>
  <si>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</si>
  <si>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</si>
  <si>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</si>
  <si>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</si>
  <si>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</si>
  <si>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</si>
  <si>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</si>
  <si>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</si>
  <si>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</si>
  <si>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</si>
  <si>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</si>
  <si>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</si>
  <si>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</si>
  <si>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</si>
  <si>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</si>
  <si>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</si>
  <si>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</si>
  <si>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</si>
  <si>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</si>
  <si>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</si>
  <si>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</si>
  <si>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</si>
  <si>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</si>
  <si>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</si>
  <si>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</si>
  <si>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</si>
  <si>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</si>
  <si>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</si>
  <si>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</si>
  <si>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</si>
  <si>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</si>
  <si>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</si>
  <si>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</si>
  <si>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</si>
  <si>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</si>
  <si>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</si>
  <si>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</si>
  <si>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</si>
  <si>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</si>
  <si>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</si>
  <si>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</si>
  <si>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</si>
  <si>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</si>
  <si>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</si>
  <si>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</si>
  <si>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</si>
  <si>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</si>
  <si>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</si>
  <si>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</si>
  <si>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</si>
  <si>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</si>
  <si>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</si>
  <si>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</si>
  <si>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</si>
  <si>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</si>
  <si>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</si>
  <si>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</si>
  <si>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</si>
  <si>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</si>
  <si>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</si>
  <si>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</si>
  <si>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</si>
  <si>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</si>
  <si>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</si>
  <si>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</si>
  <si>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</si>
  <si>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</si>
  <si>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</si>
  <si>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</si>
  <si>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</si>
  <si>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</si>
  <si>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</si>
  <si>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</si>
  <si>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</si>
  <si>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</si>
  <si>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</si>
  <si>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</si>
  <si>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</si>
  <si>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</si>
  <si>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</si>
  <si>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</si>
  <si>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</si>
  <si>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</si>
  <si>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</si>
  <si>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</si>
  <si>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</si>
  <si>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</si>
  <si>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</si>
  <si>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</si>
  <si>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</si>
  <si>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</si>
  <si>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</si>
  <si>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</si>
  <si>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</si>
  <si>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</si>
  <si>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</si>
  <si>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</si>
  <si>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</si>
  <si>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</si>
  <si>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</si>
  <si>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</si>
  <si>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</si>
  <si>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</si>
  <si>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</si>
  <si>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</si>
  <si>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</si>
  <si>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</si>
  <si>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</si>
  <si>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</si>
  <si>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</si>
  <si>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</si>
  <si>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</si>
  <si>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</si>
  <si>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</si>
  <si>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</si>
  <si>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</si>
  <si>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</si>
  <si>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</si>
  <si>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</si>
  <si>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</si>
  <si>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</si>
  <si>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</si>
  <si>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</si>
  <si>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</si>
  <si>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</si>
  <si>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</si>
  <si>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</si>
  <si>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</si>
  <si>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</si>
  <si>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</si>
  <si>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</si>
  <si>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</si>
  <si>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</si>
  <si>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</si>
  <si>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</si>
  <si>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</si>
  <si>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</si>
  <si>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</si>
  <si>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</si>
  <si>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</si>
  <si>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</si>
  <si>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</si>
  <si>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</si>
  <si>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</si>
  <si>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</si>
  <si>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</si>
  <si>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</si>
  <si>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</si>
  <si>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</si>
  <si>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</si>
  <si>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</si>
  <si>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</si>
  <si>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</si>
  <si>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</si>
  <si>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</si>
  <si>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</si>
  <si>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</si>
  <si>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</si>
  <si>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</si>
  <si>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</si>
  <si>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</si>
  <si>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</si>
  <si>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</si>
  <si>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</si>
  <si>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</si>
  <si>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</si>
  <si>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</si>
  <si>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</si>
  <si>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</si>
  <si>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</si>
  <si>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</si>
  <si>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</si>
  <si>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</si>
  <si>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</si>
  <si>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</si>
  <si>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</si>
  <si>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</si>
  <si>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</si>
  <si>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</si>
  <si>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</si>
  <si>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</si>
  <si>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</si>
  <si>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</si>
  <si>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</si>
  <si>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</si>
  <si>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</si>
  <si>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</si>
  <si>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</si>
  <si>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</si>
  <si>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</si>
  <si>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</si>
  <si>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</si>
  <si>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</si>
  <si>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</si>
  <si>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</si>
  <si>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</si>
  <si>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</si>
  <si>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</si>
  <si>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</si>
  <si>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</si>
  <si>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</si>
  <si>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</si>
  <si>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</si>
  <si>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</si>
  <si>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</si>
  <si>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</si>
  <si>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</si>
  <si>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</si>
  <si>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</si>
  <si>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</si>
  <si>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</si>
  <si>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</si>
  <si>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</si>
  <si>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</si>
  <si>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</si>
  <si>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</si>
  <si>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</si>
  <si>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</si>
  <si>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</si>
  <si>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</si>
  <si>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</si>
  <si>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</si>
  <si>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</si>
  <si>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</si>
  <si>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</si>
  <si>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</si>
  <si>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</si>
  <si>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</si>
  <si>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</si>
  <si>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</si>
  <si>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</si>
  <si>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</si>
  <si>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</si>
  <si>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</si>
  <si>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</si>
  <si>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</si>
  <si>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</si>
  <si>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</si>
  <si>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</si>
  <si>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</si>
  <si>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</si>
  <si>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</si>
  <si>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</si>
  <si>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</si>
  <si>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</si>
  <si>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</si>
  <si>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</si>
  <si>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</si>
  <si>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</si>
  <si>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</si>
  <si>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</si>
  <si>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</si>
  <si>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</si>
  <si>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</si>
  <si>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</si>
  <si>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</si>
  <si>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</si>
  <si>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</si>
  <si>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</si>
  <si>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</si>
  <si>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</si>
  <si>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</si>
  <si>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</si>
  <si>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</si>
  <si>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</si>
  <si>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</si>
  <si>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</si>
  <si>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</si>
  <si>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</si>
  <si>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</si>
  <si>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</si>
  <si>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</si>
  <si>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</si>
  <si>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</si>
  <si>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</si>
  <si>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</si>
  <si>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</si>
  <si>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</si>
  <si>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</si>
  <si>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</si>
  <si>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</si>
  <si>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</si>
  <si>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</si>
  <si>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</si>
  <si>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</si>
  <si>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</si>
  <si>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</si>
  <si>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</si>
  <si>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</si>
  <si>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</si>
  <si>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</si>
  <si>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</si>
  <si>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</si>
  <si>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</si>
  <si>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</si>
  <si>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</si>
  <si>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</si>
  <si>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</si>
  <si>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</si>
  <si>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</si>
  <si>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</si>
  <si>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</si>
  <si>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</si>
  <si>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</si>
  <si>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</si>
  <si>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</si>
  <si>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</si>
  <si>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</si>
  <si>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</si>
  <si>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</si>
  <si>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</si>
  <si>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</si>
  <si>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</si>
  <si>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</si>
  <si>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</si>
  <si>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</si>
  <si>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</si>
  <si>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</si>
  <si>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</si>
  <si>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</si>
  <si>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</si>
  <si>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</si>
  <si>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</si>
  <si>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</si>
  <si>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</si>
  <si>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</si>
  <si>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</si>
  <si>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</si>
  <si>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</si>
  <si>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</si>
  <si>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</si>
  <si>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</si>
  <si>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</si>
  <si>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</si>
  <si>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</si>
  <si>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</si>
  <si>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</si>
  <si>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</si>
  <si>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</si>
  <si>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</si>
  <si>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</si>
  <si>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</si>
  <si>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</si>
  <si>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</si>
  <si>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</si>
  <si>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</si>
  <si>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</si>
  <si>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</si>
  <si>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</si>
  <si>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</si>
  <si>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</si>
  <si>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</si>
  <si>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</si>
  <si>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</si>
  <si>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</si>
  <si>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</si>
  <si>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</si>
  <si>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</si>
  <si>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</si>
  <si>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</si>
  <si>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</si>
  <si>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</si>
  <si>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</si>
  <si>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</si>
  <si>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</si>
  <si>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</si>
  <si>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</si>
  <si>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</si>
  <si>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</si>
  <si>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</si>
  <si>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</si>
  <si>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</si>
  <si>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</si>
  <si>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</si>
  <si>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</si>
  <si>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</si>
  <si>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</si>
  <si>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</si>
  <si>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</si>
  <si>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</si>
  <si>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</si>
  <si>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</si>
  <si>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</si>
  <si>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</si>
  <si>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</si>
  <si>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</si>
  <si>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</si>
  <si>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</si>
  <si>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</si>
  <si>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</si>
  <si>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</si>
  <si>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</si>
  <si>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</si>
  <si>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</si>
  <si>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</si>
  <si>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</si>
  <si>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</si>
  <si>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</si>
  <si>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</si>
  <si>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</si>
  <si>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</si>
  <si>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</si>
  <si>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</si>
  <si>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</si>
  <si>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</si>
  <si>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</si>
  <si>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</si>
  <si>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</si>
  <si>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</si>
  <si>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</si>
  <si>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</si>
  <si>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</si>
  <si>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</si>
  <si>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</si>
  <si>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</si>
  <si>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</si>
  <si>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</si>
  <si>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</si>
  <si>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</si>
  <si>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</si>
  <si>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</si>
  <si>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</si>
  <si>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</si>
  <si>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</si>
  <si>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</si>
  <si>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</si>
  <si>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</si>
  <si>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</si>
  <si>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</si>
  <si>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</si>
  <si>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</si>
  <si>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</si>
  <si>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</si>
  <si>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</si>
  <si>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</si>
  <si>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</si>
  <si>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</si>
  <si>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</si>
  <si>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</si>
  <si>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</si>
  <si>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</si>
  <si>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</si>
  <si>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</si>
  <si>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</si>
  <si>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</si>
  <si>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</si>
  <si>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</si>
  <si>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</si>
  <si>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</si>
  <si>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</si>
  <si>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</si>
  <si>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</si>
  <si>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</si>
  <si>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</si>
  <si>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</si>
  <si>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</si>
  <si>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</si>
  <si>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</si>
  <si>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</si>
  <si>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</si>
  <si>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</si>
  <si>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</si>
  <si>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</si>
  <si>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</si>
  <si>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</si>
  <si>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</si>
  <si>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</si>
  <si>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</si>
  <si>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</si>
  <si>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</si>
  <si>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</si>
  <si>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</si>
  <si>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</si>
  <si>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</si>
  <si>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</si>
  <si>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</si>
  <si>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</si>
  <si>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</si>
  <si>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</si>
  <si>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</si>
  <si>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</si>
  <si>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</si>
  <si>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</si>
  <si>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</si>
  <si>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</si>
  <si>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</si>
  <si>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</si>
  <si>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</si>
  <si>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</si>
  <si>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</si>
  <si>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</si>
  <si>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</si>
  <si>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</si>
  <si>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</si>
  <si>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</si>
  <si>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</si>
  <si>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</si>
  <si>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</si>
  <si>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</si>
  <si>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</si>
  <si>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</si>
  <si>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</si>
  <si>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</si>
  <si>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</si>
  <si>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</si>
  <si>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</si>
  <si>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</si>
  <si>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</si>
  <si>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</si>
  <si>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</si>
  <si>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</si>
  <si>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</si>
  <si>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</si>
  <si>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</si>
  <si>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</si>
  <si>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</si>
  <si>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</si>
  <si>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</si>
  <si>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</si>
  <si>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</si>
  <si>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</si>
  <si>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</si>
  <si>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</si>
  <si>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</si>
  <si>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</si>
  <si>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</si>
  <si>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</si>
  <si>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</si>
  <si>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</si>
  <si>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</si>
  <si>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</si>
  <si>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</si>
  <si>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</si>
  <si>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</si>
  <si>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</si>
  <si>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</si>
  <si>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</si>
  <si>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</si>
  <si>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</si>
  <si>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</si>
  <si>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</si>
  <si>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</si>
  <si>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</si>
  <si>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</si>
  <si>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</si>
  <si>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</si>
  <si>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</si>
  <si>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</si>
  <si>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</si>
  <si>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</si>
  <si>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</si>
  <si>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</si>
  <si>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</si>
  <si>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</si>
  <si>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</si>
  <si>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</si>
  <si>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</si>
  <si>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</si>
  <si>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</si>
  <si>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</si>
  <si>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</si>
  <si>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</si>
  <si>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</si>
  <si>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</si>
  <si>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</si>
  <si>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</si>
  <si>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</si>
  <si>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</si>
  <si>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</si>
  <si>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</si>
  <si>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</si>
  <si>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</si>
  <si>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</si>
  <si>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</si>
  <si>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</si>
  <si>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</si>
  <si>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</si>
  <si>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</si>
  <si>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</si>
  <si>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</si>
  <si>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</si>
  <si>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</si>
  <si>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</si>
  <si>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</si>
  <si>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</si>
  <si>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</si>
  <si>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</si>
  <si>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</si>
  <si>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</si>
  <si>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</si>
  <si>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</si>
  <si>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</si>
  <si>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</si>
  <si>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</si>
  <si>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</si>
  <si>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</si>
  <si>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</si>
  <si>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</si>
  <si>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</si>
  <si>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</si>
  <si>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</si>
  <si>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</si>
  <si>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</si>
  <si>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</si>
  <si>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</si>
  <si>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</si>
  <si>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</si>
  <si>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</si>
  <si>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</si>
  <si>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</si>
  <si>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</si>
  <si>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</si>
  <si>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</si>
  <si>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</si>
  <si>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</si>
  <si>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</si>
  <si>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</si>
  <si>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</si>
  <si>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</si>
  <si>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</si>
  <si>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</si>
  <si>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</si>
  <si>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</si>
  <si>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</si>
  <si>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</si>
  <si>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</si>
  <si>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</si>
  <si>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</si>
  <si>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</si>
  <si>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</si>
  <si>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</si>
  <si>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</si>
  <si>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</si>
  <si>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</si>
  <si>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</si>
  <si>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</si>
  <si>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</si>
  <si>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</si>
  <si>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</si>
  <si>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</si>
  <si>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</si>
  <si>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</si>
  <si>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</si>
  <si>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</si>
  <si>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</si>
  <si>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</si>
  <si>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</si>
  <si>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</si>
  <si>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</si>
  <si>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</si>
  <si>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</si>
  <si>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</si>
  <si>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</si>
  <si>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</si>
  <si>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</si>
  <si>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</si>
  <si>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</si>
  <si>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</si>
  <si>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</si>
  <si>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</si>
  <si>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</si>
  <si>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</si>
  <si>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</si>
  <si>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</si>
  <si>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</si>
  <si>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</si>
  <si>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</si>
  <si>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</si>
  <si>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</si>
  <si>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</si>
  <si>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</si>
  <si>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</si>
  <si>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</si>
  <si>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</si>
  <si>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</si>
  <si>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</si>
  <si>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</si>
  <si>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</si>
  <si>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</si>
  <si>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</si>
  <si>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</si>
  <si>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</si>
  <si>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</si>
  <si>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</si>
  <si>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</si>
  <si>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</si>
  <si>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</si>
  <si>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</si>
  <si>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</si>
  <si>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</si>
  <si>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</si>
  <si>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</si>
  <si>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</si>
  <si>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</si>
  <si>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</si>
  <si>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</si>
  <si>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</si>
  <si>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</si>
  <si>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</si>
  <si>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</si>
  <si>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</si>
  <si>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</si>
  <si>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</si>
  <si>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</si>
  <si>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</si>
  <si>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</si>
  <si>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</si>
  <si>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</si>
  <si>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</si>
  <si>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</si>
  <si>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</si>
  <si>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</si>
  <si>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</si>
  <si>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</si>
  <si>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</si>
  <si>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</si>
  <si>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</si>
  <si>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</si>
  <si>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</si>
  <si>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</si>
  <si>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</si>
  <si>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</si>
  <si>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</si>
  <si>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</si>
  <si>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</si>
  <si>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</si>
  <si>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</si>
  <si>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</si>
  <si>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</si>
  <si>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</si>
  <si>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</si>
  <si>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</si>
  <si>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</si>
  <si>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</si>
  <si>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</si>
  <si>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</si>
  <si>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</si>
  <si>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</si>
  <si>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</si>
  <si>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</si>
  <si>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</si>
  <si>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</si>
  <si>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</si>
  <si>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</si>
  <si>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</si>
  <si>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</si>
  <si>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</si>
  <si>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</si>
  <si>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</si>
  <si>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</si>
  <si>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</si>
  <si>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</si>
  <si>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</si>
  <si>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</si>
  <si>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</si>
  <si>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</si>
  <si>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</si>
  <si>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</si>
  <si>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</si>
  <si>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</si>
  <si>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</si>
  <si>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</si>
  <si>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</si>
  <si>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</si>
  <si>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</si>
  <si>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</si>
  <si>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</si>
  <si>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</si>
  <si>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</si>
  <si>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</si>
  <si>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</si>
  <si>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</si>
  <si>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</si>
  <si>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</si>
  <si>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</si>
  <si>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</si>
  <si>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</si>
  <si>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</si>
  <si>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</si>
  <si>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</si>
  <si>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</si>
  <si>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</si>
  <si>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</si>
  <si>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</si>
  <si>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</si>
  <si>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</si>
  <si>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</si>
  <si>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</si>
  <si>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</si>
  <si>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</si>
  <si>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</si>
  <si>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</si>
  <si>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</si>
  <si>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</si>
  <si>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</si>
  <si>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</si>
  <si>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</si>
  <si>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</si>
  <si>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</si>
  <si>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</si>
  <si>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</si>
  <si>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</si>
  <si>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</si>
  <si>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</si>
  <si>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</si>
  <si>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</si>
  <si>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</si>
  <si>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</si>
  <si>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</si>
  <si>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</si>
  <si>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</si>
  <si>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</si>
  <si>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</si>
  <si>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</si>
  <si>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</si>
  <si>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</si>
  <si>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</si>
  <si>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</si>
  <si>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</si>
  <si>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</si>
  <si>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</si>
  <si>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</si>
  <si>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</si>
  <si>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</si>
  <si>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</si>
  <si>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</si>
  <si>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</si>
  <si>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</si>
  <si>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</si>
  <si>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</si>
  <si>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</si>
  <si>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</si>
  <si>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</si>
  <si>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</si>
  <si>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</si>
  <si>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</si>
  <si>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</si>
  <si>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</si>
  <si>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</si>
  <si>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</si>
  <si>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</si>
  <si>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</si>
  <si>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</si>
  <si>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</si>
  <si>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</si>
  <si>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</si>
  <si>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</si>
  <si>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</si>
  <si>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</si>
  <si>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</si>
  <si>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</si>
  <si>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</si>
  <si>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</si>
  <si>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</si>
  <si>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</si>
  <si>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</si>
  <si>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</si>
  <si>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</si>
  <si>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</si>
  <si>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</si>
  <si>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</si>
  <si>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</si>
  <si>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</si>
  <si>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</si>
  <si>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</si>
  <si>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</si>
  <si>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</si>
  <si>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</si>
  <si>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</si>
  <si>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</si>
  <si>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</si>
  <si>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</si>
  <si>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</si>
  <si>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</si>
  <si>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</si>
  <si>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</si>
  <si>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</si>
  <si>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</si>
  <si>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</si>
  <si>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</si>
  <si>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</si>
  <si>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</si>
  <si>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</si>
  <si>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</si>
  <si>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</si>
  <si>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</si>
  <si>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</si>
  <si>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</si>
  <si>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</si>
  <si>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</si>
  <si>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</si>
  <si>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</si>
  <si>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</si>
  <si>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</si>
  <si>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</si>
  <si>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</si>
  <si>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</si>
  <si>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</si>
  <si>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</si>
  <si>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</si>
  <si>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</si>
  <si>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</si>
  <si>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</si>
  <si>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</si>
  <si>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</si>
  <si>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</si>
  <si>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</si>
  <si>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</si>
  <si>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</si>
  <si>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</si>
  <si>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</si>
  <si>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</si>
  <si>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</si>
  <si>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</si>
  <si>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</si>
  <si>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</si>
  <si>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</si>
  <si>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</si>
  <si>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</si>
  <si>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</si>
  <si>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</si>
  <si>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</si>
  <si>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</si>
  <si>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</si>
  <si>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</si>
  <si>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</si>
  <si>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</si>
  <si>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</si>
  <si>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</si>
  <si>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</si>
  <si>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</si>
  <si>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</si>
  <si>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</si>
  <si>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</si>
  <si>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</si>
  <si>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</si>
  <si>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</si>
  <si>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</si>
  <si>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</si>
  <si>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</si>
  <si>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</si>
  <si>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</si>
  <si>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</si>
  <si>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</si>
  <si>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</si>
  <si>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</si>
  <si>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</si>
  <si>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</si>
  <si>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</si>
  <si>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</si>
  <si>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</si>
  <si>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</si>
  <si>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</si>
  <si>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</si>
  <si>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</si>
  <si>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</si>
  <si>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</si>
  <si>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</si>
  <si>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</si>
  <si>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</si>
  <si>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</si>
  <si>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</si>
  <si>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</si>
  <si>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</si>
  <si>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</si>
  <si>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</si>
  <si>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</si>
  <si>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</si>
  <si>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</si>
  <si>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</si>
  <si>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</si>
  <si>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</si>
  <si>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</si>
  <si>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</si>
  <si>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</si>
  <si>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</si>
  <si>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</si>
  <si>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</si>
  <si>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</si>
  <si>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</si>
  <si>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</si>
  <si>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</si>
  <si>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</si>
  <si>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</si>
  <si>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</si>
  <si>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</si>
  <si>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</si>
  <si>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</si>
  <si>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</si>
  <si>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</si>
  <si>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</si>
  <si>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</si>
  <si>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</si>
  <si>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</si>
  <si>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</si>
  <si>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</si>
  <si>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</si>
  <si>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</si>
  <si>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</si>
  <si>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</si>
  <si>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</si>
  <si>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</si>
  <si>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</si>
  <si>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</si>
  <si>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</si>
  <si>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</si>
  <si>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</si>
  <si>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</si>
  <si>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</si>
  <si>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</si>
  <si>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</si>
  <si>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</si>
  <si>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</si>
  <si>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</si>
  <si>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</si>
  <si>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</si>
  <si>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</si>
  <si>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</si>
  <si>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</si>
  <si>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</si>
  <si>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</si>
  <si>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</si>
  <si>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</si>
  <si>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</si>
  <si>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</si>
  <si>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</si>
  <si>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</si>
  <si>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</si>
  <si>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</si>
  <si>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</si>
  <si>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</si>
  <si>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</si>
  <si>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</si>
  <si>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</si>
  <si>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</si>
  <si>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</si>
  <si>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</si>
  <si>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</si>
  <si>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</si>
  <si>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</si>
  <si>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</si>
  <si>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</si>
  <si>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</si>
  <si>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</si>
  <si>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</si>
  <si>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</si>
  <si>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</si>
  <si>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</si>
  <si>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</si>
  <si>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</si>
  <si>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</si>
  <si>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</si>
  <si>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</si>
  <si>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</si>
  <si>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</si>
  <si>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</si>
  <si>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</si>
  <si>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</si>
  <si>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</si>
  <si>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</si>
  <si>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</si>
  <si>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</si>
  <si>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</si>
  <si>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</si>
  <si>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</si>
  <si>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</si>
  <si>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</si>
  <si>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</si>
  <si>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</si>
  <si>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</si>
  <si>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</si>
  <si>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</si>
  <si>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</si>
  <si>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</si>
  <si>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</si>
  <si>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</si>
  <si>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</si>
  <si>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</si>
  <si>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</si>
  <si>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</si>
  <si>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</si>
  <si>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</si>
  <si>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</si>
  <si>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</si>
  <si>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</si>
  <si>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</si>
  <si>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</si>
  <si>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</si>
  <si>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</si>
  <si>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</si>
  <si>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</si>
  <si>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</si>
  <si>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</si>
  <si>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</si>
  <si>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</si>
  <si>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</si>
  <si>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</si>
  <si>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</si>
  <si>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</si>
  <si>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</si>
  <si>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</si>
  <si>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</si>
  <si>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</si>
  <si>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</si>
  <si>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</si>
  <si>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</si>
  <si>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</si>
  <si>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</si>
  <si>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</si>
  <si>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</si>
  <si>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</si>
  <si>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</si>
  <si>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</si>
  <si>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</si>
  <si>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</si>
  <si>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</si>
  <si>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</si>
  <si>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</si>
  <si>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</si>
  <si>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</si>
  <si>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</si>
  <si>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</si>
  <si>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</si>
  <si>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</si>
  <si>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</si>
  <si>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</si>
  <si>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</si>
  <si>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</si>
  <si>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</si>
  <si>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</si>
  <si>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</si>
  <si>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</si>
  <si>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</si>
  <si>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</si>
  <si>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</si>
  <si>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</si>
  <si>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</si>
  <si>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</si>
  <si>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</si>
  <si>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</si>
  <si>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</si>
  <si>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</si>
  <si>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</si>
  <si>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</si>
  <si>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</si>
  <si>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</si>
  <si>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</si>
  <si>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</si>
  <si>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</si>
  <si>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</si>
  <si>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</si>
  <si>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</si>
  <si>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</si>
  <si>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</si>
  <si>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</si>
  <si>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</si>
  <si>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</si>
  <si>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</si>
  <si>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</si>
  <si>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</si>
  <si>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</si>
  <si>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</si>
  <si>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</si>
  <si>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</si>
  <si>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</si>
  <si>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</si>
  <si>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</si>
  <si>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</si>
  <si>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</si>
  <si>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</si>
  <si>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</si>
  <si>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</si>
  <si>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</si>
  <si>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</si>
  <si>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</si>
  <si>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</si>
  <si>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</si>
  <si>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</si>
  <si>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</si>
  <si>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</si>
  <si>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</si>
  <si>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</si>
  <si>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</si>
  <si>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</si>
  <si>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</si>
  <si>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</si>
  <si>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</si>
  <si>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</si>
  <si>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</si>
  <si>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</si>
  <si>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</si>
  <si>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</si>
  <si>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</si>
  <si>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</si>
  <si>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</si>
  <si>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</si>
  <si>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</si>
  <si>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</si>
  <si>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</si>
  <si>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</si>
  <si>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</si>
  <si>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</si>
  <si>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</si>
  <si>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</si>
  <si>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</si>
  <si>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</si>
  <si>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</si>
  <si>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</si>
  <si>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</si>
  <si>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</si>
  <si>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</si>
  <si>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</si>
  <si>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</si>
  <si>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</si>
  <si>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</si>
  <si>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</si>
  <si>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</si>
  <si>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</si>
  <si>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</si>
  <si>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</si>
  <si>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</si>
  <si>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</si>
  <si>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</si>
  <si>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</si>
  <si>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</si>
  <si>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</si>
  <si>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</si>
  <si>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</si>
  <si>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</si>
  <si>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</si>
  <si>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</si>
  <si>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</si>
  <si>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</si>
  <si>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</si>
  <si>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</si>
  <si>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</si>
  <si>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</si>
  <si>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</si>
  <si>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</si>
  <si>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</si>
  <si>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</si>
  <si>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</si>
  <si>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</si>
  <si>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</si>
  <si>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</si>
  <si>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</si>
  <si>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</si>
  <si>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</si>
  <si>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</si>
  <si>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</si>
  <si>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</si>
  <si>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</si>
  <si>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</si>
  <si>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</si>
  <si>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</si>
  <si>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</si>
  <si>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</si>
  <si>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</si>
  <si>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</si>
  <si>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</si>
  <si>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</si>
  <si>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</si>
  <si>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</si>
  <si>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</si>
  <si>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</si>
  <si>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</si>
  <si>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</si>
  <si>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</si>
  <si>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</si>
  <si>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</si>
  <si>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</si>
  <si>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</si>
  <si>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</si>
  <si>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</si>
  <si>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</si>
  <si>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</si>
  <si>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</si>
  <si>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</si>
  <si>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</si>
  <si>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</si>
  <si>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</si>
  <si>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</si>
  <si>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</si>
  <si>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</si>
  <si>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</si>
  <si>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</si>
  <si>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</si>
  <si>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</si>
  <si>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</si>
  <si>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</si>
  <si>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</si>
  <si>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</si>
  <si>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</si>
  <si>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</si>
  <si>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</si>
  <si>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</si>
  <si>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</si>
  <si>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</si>
  <si>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</si>
  <si>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</si>
  <si>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</si>
  <si>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</si>
  <si>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</si>
  <si>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</si>
  <si>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</si>
  <si>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</si>
  <si>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</si>
  <si>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</si>
  <si>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</si>
  <si>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</si>
  <si>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</si>
  <si>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</si>
  <si>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</si>
  <si>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</si>
  <si>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</si>
  <si>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</si>
  <si>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</si>
  <si>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</si>
  <si>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</si>
  <si>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</si>
  <si>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</si>
  <si>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</si>
  <si>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</si>
  <si>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</si>
  <si>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</si>
  <si>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</si>
  <si>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</si>
  <si>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</si>
  <si>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</si>
  <si>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</si>
  <si>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</si>
  <si>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</si>
  <si>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</si>
  <si>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</si>
  <si>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</si>
  <si>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</si>
  <si>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</si>
  <si>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</si>
  <si>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</si>
  <si>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</si>
  <si>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</si>
  <si>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</si>
  <si>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</si>
  <si>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</si>
  <si>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</si>
  <si>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</si>
  <si>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</si>
  <si>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</si>
  <si>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</si>
  <si>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</si>
  <si>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</si>
  <si>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</si>
  <si>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</si>
  <si>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</si>
  <si>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</si>
  <si>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</si>
  <si>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</si>
  <si>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</si>
  <si>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</si>
  <si>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</si>
  <si>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</si>
  <si>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</si>
  <si>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</si>
  <si>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</si>
  <si>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</si>
  <si>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</si>
  <si>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</si>
  <si>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</si>
  <si>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</si>
  <si>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</si>
  <si>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</si>
  <si>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</si>
  <si>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</si>
  <si>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</si>
  <si>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</si>
  <si>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</si>
  <si>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</si>
  <si>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</si>
  <si>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</si>
  <si>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</si>
  <si>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</si>
  <si>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</si>
  <si>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</si>
  <si>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</si>
  <si>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</si>
  <si>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</si>
  <si>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</si>
  <si>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</si>
  <si>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</si>
  <si>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</si>
  <si>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</si>
  <si>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</si>
  <si>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</si>
  <si>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</si>
  <si>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</si>
  <si>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</si>
  <si>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</si>
  <si>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</si>
  <si>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</si>
  <si>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</si>
  <si>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</si>
  <si>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</si>
  <si>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</si>
  <si>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</si>
  <si>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</si>
  <si>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</si>
  <si>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</si>
  <si>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</si>
  <si>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</si>
  <si>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</si>
  <si>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</si>
  <si>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</si>
  <si>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</si>
  <si>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</si>
  <si>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</si>
  <si>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</si>
  <si>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</si>
  <si>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</si>
  <si>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</si>
  <si>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</si>
  <si>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</si>
  <si>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</si>
  <si>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</si>
  <si>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</si>
  <si>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</si>
  <si>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</si>
  <si>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</si>
  <si>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</si>
  <si>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</si>
  <si>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</si>
  <si>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</si>
  <si>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</si>
  <si>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</si>
  <si>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</si>
  <si>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</si>
  <si>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</si>
  <si>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</si>
  <si>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</si>
  <si>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</si>
  <si>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</si>
  <si>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</si>
  <si>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</si>
  <si>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</si>
  <si>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</si>
  <si>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</si>
  <si>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</si>
  <si>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</si>
  <si>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</si>
  <si>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</si>
  <si>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</si>
  <si>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</si>
  <si>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</si>
  <si>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</si>
  <si>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</si>
  <si>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</si>
  <si>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</si>
  <si>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</si>
  <si>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</si>
  <si>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</si>
  <si>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</si>
  <si>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</si>
  <si>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</si>
  <si>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</si>
  <si>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</si>
  <si>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</si>
  <si>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</si>
  <si>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</si>
  <si>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</si>
  <si>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</si>
  <si>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</si>
  <si>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</si>
  <si>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</si>
  <si>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</si>
  <si>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</si>
  <si>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</si>
  <si>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</si>
  <si>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</si>
  <si>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</si>
  <si>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</si>
  <si>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</si>
  <si>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</si>
  <si>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</si>
  <si>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</si>
  <si>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</si>
  <si>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</si>
  <si>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</si>
  <si>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</si>
  <si>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</si>
  <si>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</si>
  <si>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</si>
  <si>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</si>
  <si>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</si>
  <si>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</si>
  <si>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</si>
  <si>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</si>
  <si>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</si>
  <si>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</si>
  <si>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</si>
  <si>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</si>
  <si>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</si>
  <si>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</si>
  <si>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</si>
  <si>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</si>
  <si>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</si>
  <si>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</si>
  <si>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</si>
  <si>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</si>
  <si>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</si>
  <si>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</si>
  <si>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</si>
  <si>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</si>
  <si>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</si>
  <si>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</si>
  <si>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</si>
  <si>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</si>
  <si>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</si>
  <si>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</si>
  <si>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</si>
  <si>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</si>
  <si>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</si>
  <si>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</si>
  <si>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</si>
  <si>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</si>
  <si>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</si>
  <si>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</si>
  <si>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</si>
  <si>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</si>
  <si>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</si>
  <si>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</si>
  <si>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</si>
  <si>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</si>
  <si>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</si>
  <si>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</si>
  <si>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</si>
  <si>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</si>
  <si>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</si>
  <si>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</si>
  <si>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</si>
  <si>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</si>
  <si>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</si>
  <si>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</si>
  <si>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</si>
  <si>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</si>
  <si>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</si>
  <si>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</si>
  <si>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</si>
  <si>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</si>
  <si>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</si>
  <si>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</si>
  <si>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</si>
  <si>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</si>
  <si>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</si>
  <si>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</si>
  <si>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</si>
  <si>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</si>
  <si>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</si>
  <si>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</si>
  <si>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</si>
  <si>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</si>
  <si>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</si>
  <si>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</si>
  <si>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</si>
  <si>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</si>
  <si>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</si>
  <si>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</si>
  <si>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</si>
  <si>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</si>
  <si>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</si>
  <si>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</si>
  <si>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</si>
  <si>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</si>
  <si>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</si>
  <si>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</si>
  <si>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</si>
  <si>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</si>
  <si>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</si>
  <si>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</si>
  <si>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</si>
  <si>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</si>
  <si>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</si>
  <si>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</si>
  <si>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</si>
  <si>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</si>
  <si>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</si>
  <si>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</si>
  <si>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</si>
  <si>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</si>
  <si>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</si>
  <si>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</si>
  <si>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</si>
  <si>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</si>
  <si>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</si>
  <si>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</si>
  <si>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</si>
  <si>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</si>
  <si>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</si>
  <si>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</si>
  <si>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</si>
  <si>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</si>
  <si>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</si>
  <si>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</si>
  <si>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</si>
  <si>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</si>
  <si>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</si>
  <si>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</si>
  <si>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</si>
  <si>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</si>
  <si>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</si>
  <si>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</si>
  <si>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</si>
  <si>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</si>
  <si>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</si>
  <si>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</si>
  <si>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</si>
  <si>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</si>
  <si>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</si>
  <si>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</si>
  <si>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</si>
  <si>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</si>
  <si>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</si>
  <si>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</si>
  <si>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</si>
  <si>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</si>
  <si>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</si>
  <si>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</si>
  <si>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</si>
  <si>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</si>
  <si>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</si>
  <si>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</si>
  <si>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</si>
  <si>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</si>
  <si>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</si>
  <si>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</si>
  <si>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</si>
  <si>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</si>
  <si>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</si>
  <si>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</si>
  <si>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</si>
  <si>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</si>
  <si>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</si>
  <si>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</si>
  <si>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</si>
  <si>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</si>
  <si>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</si>
  <si>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</si>
  <si>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</si>
  <si>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</si>
  <si>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</si>
  <si>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</si>
  <si>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</si>
  <si>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</si>
  <si>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</si>
  <si>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</si>
  <si>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</si>
  <si>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</si>
  <si>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</si>
  <si>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</si>
  <si>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</si>
  <si>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</si>
  <si>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</si>
  <si>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</si>
  <si>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</si>
  <si>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</si>
  <si>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</si>
  <si>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</si>
  <si>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</si>
  <si>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</si>
  <si>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</si>
  <si>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</si>
  <si>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</si>
  <si>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</si>
  <si>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</si>
  <si>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</si>
  <si>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</si>
  <si>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</si>
  <si>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</si>
  <si>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</si>
  <si>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</si>
  <si>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</si>
  <si>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</si>
  <si>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</si>
  <si>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</si>
  <si>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</si>
  <si>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</si>
  <si>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</si>
  <si>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</si>
  <si>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</si>
  <si>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</si>
  <si>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</si>
  <si>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</si>
  <si>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</si>
  <si>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</si>
  <si>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</si>
  <si>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</si>
  <si>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</si>
  <si>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</si>
  <si>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</si>
  <si>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</si>
  <si>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</si>
  <si>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</si>
  <si>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</si>
  <si>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</si>
  <si>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</si>
  <si>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</si>
  <si>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</si>
  <si>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</si>
  <si>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</si>
  <si>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</si>
  <si>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</si>
  <si>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</si>
  <si>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</si>
  <si>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</si>
  <si>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</si>
  <si>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</si>
  <si>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</si>
  <si>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</si>
  <si>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</si>
  <si>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</si>
  <si>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</si>
  <si>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</si>
  <si>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</si>
  <si>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</si>
  <si>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</si>
  <si>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</si>
  <si>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</si>
  <si>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</si>
  <si>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</si>
  <si>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</si>
  <si>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</si>
  <si>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</si>
  <si>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</si>
  <si>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</si>
  <si>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</si>
  <si>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</si>
  <si>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</si>
  <si>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</si>
  <si>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</si>
  <si>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</si>
  <si>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</si>
  <si>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</si>
  <si>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</si>
  <si>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</si>
  <si>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</si>
  <si>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</si>
  <si>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</si>
  <si>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</si>
  <si>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</si>
  <si>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</si>
  <si>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</si>
  <si>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</si>
  <si>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</si>
  <si>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</si>
  <si>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</si>
  <si>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</si>
  <si>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</si>
  <si>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</si>
  <si>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</si>
  <si>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</si>
  <si>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</si>
  <si>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</si>
  <si>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</si>
  <si>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</si>
  <si>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</si>
  <si>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</si>
  <si>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</si>
  <si>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</si>
  <si>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</si>
  <si>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</si>
  <si>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</si>
  <si>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</si>
  <si>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</si>
  <si>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</si>
  <si>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</si>
  <si>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</si>
  <si>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</si>
  <si>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</si>
  <si>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</si>
  <si>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</si>
  <si>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</si>
  <si>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</si>
  <si>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</si>
  <si>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</si>
  <si>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</si>
  <si>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</si>
  <si>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</si>
  <si>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</si>
  <si>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</si>
  <si>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</si>
  <si>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</si>
  <si>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</si>
  <si>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</si>
  <si>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</si>
  <si>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</si>
  <si>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</si>
  <si>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</si>
  <si>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</si>
  <si>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</si>
  <si>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</si>
  <si>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</si>
  <si>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</si>
  <si>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</si>
  <si>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</si>
  <si>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</si>
  <si>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</si>
  <si>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</si>
  <si>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</si>
  <si>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</si>
  <si>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</si>
  <si>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</si>
  <si>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</si>
  <si>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</si>
  <si>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</si>
  <si>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</si>
  <si>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</si>
  <si>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</si>
  <si>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</si>
  <si>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</si>
  <si>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</si>
  <si>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</si>
  <si>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</si>
  <si>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</si>
  <si>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</si>
  <si>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</si>
  <si>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</si>
  <si>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</si>
  <si>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</si>
  <si>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</si>
  <si>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</si>
  <si>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</si>
  <si>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</si>
  <si>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</si>
  <si>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</si>
  <si>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</si>
  <si>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</si>
  <si>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</si>
  <si>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</si>
  <si>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</si>
  <si>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</si>
  <si>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</si>
  <si>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</si>
  <si>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</si>
  <si>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</si>
  <si>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</si>
  <si>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</si>
  <si>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</si>
  <si>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</si>
  <si>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</si>
  <si>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</si>
  <si>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</si>
  <si>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</si>
  <si>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</si>
  <si>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</si>
  <si>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</si>
  <si>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</si>
  <si>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</si>
  <si>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</si>
  <si>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</si>
  <si>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</si>
  <si>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</si>
  <si>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</si>
  <si>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</si>
  <si>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</si>
  <si>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</si>
  <si>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</si>
  <si>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</si>
  <si>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</si>
  <si>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</si>
  <si>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</si>
  <si>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</si>
  <si>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</si>
  <si>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</si>
  <si>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</si>
  <si>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</si>
  <si>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</si>
  <si>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</si>
  <si>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</si>
  <si>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</si>
  <si>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</si>
  <si>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</si>
  <si>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</si>
  <si>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</si>
  <si>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</si>
  <si>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</si>
  <si>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</si>
  <si>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</si>
  <si>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</si>
  <si>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</si>
  <si>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</si>
  <si>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</si>
  <si>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</si>
  <si>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</si>
  <si>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</si>
  <si>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</si>
  <si>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</si>
  <si>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</si>
  <si>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</si>
  <si>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</si>
  <si>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</si>
  <si>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</si>
  <si>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</si>
  <si>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</si>
  <si>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</si>
  <si>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</si>
  <si>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</si>
  <si>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</si>
  <si>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</si>
  <si>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</si>
  <si>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</si>
  <si>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</si>
  <si>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</si>
  <si>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</si>
  <si>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</si>
  <si>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</si>
  <si>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</si>
  <si>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</si>
  <si>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</si>
  <si>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</si>
  <si>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</si>
  <si>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</si>
  <si>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</si>
  <si>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</si>
  <si>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</si>
  <si>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</si>
  <si>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</si>
  <si>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</si>
  <si>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</si>
  <si>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</si>
  <si>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</si>
  <si>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</si>
  <si>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</si>
  <si>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</si>
  <si>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</si>
  <si>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</si>
  <si>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</si>
  <si>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</si>
  <si>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</si>
  <si>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</si>
  <si>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</si>
  <si>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</si>
  <si>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</si>
  <si>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</si>
  <si>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</si>
  <si>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</si>
  <si>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</si>
  <si>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</si>
  <si>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</si>
  <si>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</si>
  <si>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</si>
  <si>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</si>
  <si>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</si>
  <si>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</si>
  <si>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</si>
  <si>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</si>
  <si>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</si>
  <si>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</si>
  <si>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</si>
  <si>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</si>
  <si>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</si>
  <si>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</si>
  <si>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</si>
  <si>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</si>
  <si>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</si>
  <si>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</si>
  <si>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</si>
  <si>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</si>
  <si>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</si>
  <si>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</si>
  <si>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</si>
  <si>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</si>
  <si>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</si>
  <si>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</si>
  <si>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</si>
  <si>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</si>
  <si>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</si>
  <si>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</si>
  <si>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</si>
  <si>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</si>
  <si>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</si>
  <si>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</si>
  <si>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</si>
  <si>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</si>
  <si>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</si>
  <si>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</si>
  <si>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</si>
  <si>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</si>
  <si>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</si>
  <si>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</si>
  <si>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</si>
  <si>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</si>
  <si>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</si>
  <si>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</si>
  <si>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</si>
  <si>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</si>
  <si>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</si>
  <si>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</si>
  <si>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</si>
  <si>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</si>
  <si>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</si>
  <si>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</si>
  <si>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</si>
  <si>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</si>
  <si>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</si>
  <si>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</si>
  <si>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</si>
  <si>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</si>
  <si>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</si>
  <si>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</si>
  <si>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</si>
  <si>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</si>
  <si>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</si>
  <si>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</si>
  <si>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</si>
  <si>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</si>
  <si>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</si>
  <si>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</si>
  <si>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</si>
  <si>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</si>
  <si>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</si>
  <si>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</si>
  <si>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</si>
  <si>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</si>
  <si>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</si>
  <si>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</si>
  <si>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</si>
  <si>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</si>
  <si>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</si>
  <si>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</si>
  <si>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</si>
  <si>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</si>
  <si>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</si>
  <si>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</si>
  <si>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</si>
  <si>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</si>
  <si>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</si>
  <si>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</si>
  <si>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</si>
  <si>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</si>
  <si>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</si>
  <si>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</si>
  <si>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</si>
  <si>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</si>
  <si>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</si>
  <si>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</si>
  <si>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</si>
  <si>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</si>
  <si>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</si>
  <si>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</si>
  <si>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</si>
  <si>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</si>
  <si>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</si>
  <si>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</si>
  <si>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</si>
  <si>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</si>
  <si>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</si>
  <si>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</si>
  <si>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</si>
  <si>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</si>
  <si>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</si>
  <si>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</si>
  <si>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</si>
  <si>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</si>
  <si>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</si>
  <si>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</si>
  <si>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</si>
  <si>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</si>
  <si>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</si>
  <si>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</si>
  <si>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</si>
  <si>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</si>
  <si>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</si>
  <si>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</si>
  <si>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</si>
  <si>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</si>
  <si>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</si>
  <si>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</si>
  <si>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</si>
  <si>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</si>
  <si>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</si>
  <si>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</si>
  <si>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</si>
  <si>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</si>
  <si>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</si>
  <si>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</si>
  <si>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</si>
  <si>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</si>
  <si>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</si>
  <si>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</si>
  <si>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</si>
  <si>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</si>
  <si>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</si>
  <si>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</si>
  <si>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</si>
  <si>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</si>
  <si>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</si>
  <si>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</si>
  <si>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</si>
  <si>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</si>
  <si>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</si>
  <si>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</si>
  <si>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</si>
  <si>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</si>
  <si>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</si>
  <si>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</si>
  <si>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</si>
  <si>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</si>
  <si>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</si>
  <si>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</si>
  <si>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</si>
  <si>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</si>
  <si>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</si>
  <si>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</si>
  <si>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</si>
  <si>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</si>
  <si>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</si>
  <si>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</si>
  <si>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</si>
  <si>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</si>
  <si>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</si>
  <si>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</si>
  <si>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</si>
  <si>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</si>
  <si>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</si>
  <si>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</si>
  <si>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</si>
  <si>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</si>
  <si>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</si>
  <si>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</si>
  <si>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</si>
  <si>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</si>
  <si>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</si>
  <si>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</si>
  <si>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</si>
  <si>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</si>
  <si>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</si>
  <si>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</si>
  <si>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</si>
  <si>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</si>
  <si>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</si>
  <si>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</si>
  <si>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</si>
  <si>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</si>
  <si>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</si>
  <si>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</si>
  <si>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</si>
  <si>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</si>
  <si>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</si>
  <si>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</si>
  <si>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</si>
  <si>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</si>
  <si>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</si>
  <si>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</si>
  <si>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</si>
  <si>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</si>
  <si>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</si>
  <si>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</si>
  <si>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</si>
  <si>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</si>
  <si>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</si>
  <si>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</si>
  <si>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</si>
  <si>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</si>
  <si>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</si>
  <si>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</si>
  <si>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</si>
  <si>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</si>
  <si>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</si>
  <si>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</si>
  <si>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</si>
  <si>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</si>
  <si>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</si>
  <si>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</si>
  <si>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</si>
  <si>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</si>
  <si>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</si>
  <si>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</si>
  <si>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</si>
  <si>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</si>
  <si>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</si>
  <si>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</si>
  <si>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</si>
  <si>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</si>
  <si>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</si>
  <si>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</si>
  <si>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</si>
  <si>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</si>
  <si>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</si>
  <si>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</si>
  <si>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</si>
  <si>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</si>
  <si>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</si>
  <si>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</si>
  <si>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</si>
  <si>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</si>
  <si>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</si>
  <si>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</si>
  <si>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</si>
  <si>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</si>
  <si>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</si>
  <si>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</si>
  <si>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</si>
  <si>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</si>
  <si>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</si>
  <si>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</si>
  <si>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</si>
  <si>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</si>
  <si>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</si>
  <si>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</si>
  <si>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</si>
  <si>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</si>
  <si>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</si>
  <si>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</si>
  <si>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</si>
  <si>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</si>
  <si>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</si>
  <si>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</si>
  <si>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</si>
  <si>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</si>
  <si>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</si>
  <si>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</si>
  <si>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</si>
  <si>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</si>
  <si>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</si>
  <si>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</si>
  <si>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</si>
  <si>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</si>
  <si>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</si>
  <si>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</si>
  <si>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</si>
  <si>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</si>
  <si>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</si>
  <si>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</si>
  <si>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</si>
  <si>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</si>
  <si>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</si>
  <si>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</si>
  <si>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</si>
  <si>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</si>
  <si>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</si>
  <si>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</si>
  <si>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</si>
  <si>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</si>
  <si>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</si>
  <si>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</si>
  <si>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</si>
  <si>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</si>
  <si>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</si>
  <si>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</si>
  <si>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</si>
  <si>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</si>
  <si>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</si>
  <si>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</si>
  <si>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</si>
  <si>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</si>
  <si>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</si>
  <si>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</si>
  <si>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</si>
  <si>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</si>
  <si>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</si>
  <si>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</si>
  <si>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</si>
  <si>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</si>
  <si>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</si>
  <si>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</si>
  <si>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</si>
  <si>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</si>
  <si>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</si>
  <si>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</si>
  <si>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</si>
  <si>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</si>
  <si>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</si>
  <si>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</si>
  <si>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</si>
  <si>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</si>
  <si>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</si>
  <si>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</si>
  <si>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</si>
  <si>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</si>
  <si>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</si>
  <si>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</si>
  <si>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</si>
  <si>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</si>
  <si>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</si>
  <si>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</si>
  <si>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</si>
  <si>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</si>
  <si>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</si>
  <si>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</si>
  <si>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</si>
  <si>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</si>
  <si>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</si>
  <si>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</si>
  <si>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</si>
  <si>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</si>
  <si>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</si>
  <si>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</si>
  <si>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</si>
  <si>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</si>
  <si>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</si>
  <si>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</si>
  <si>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</si>
  <si>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</si>
  <si>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</si>
  <si>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</si>
  <si>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</si>
  <si>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</si>
  <si>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</si>
  <si>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</si>
  <si>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</si>
  <si>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</si>
  <si>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</si>
  <si>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</si>
  <si>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</si>
  <si>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</si>
  <si>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</si>
  <si>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</si>
  <si>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</si>
  <si>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</si>
  <si>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</si>
  <si>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</si>
  <si>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</si>
  <si>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</si>
  <si>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</si>
  <si>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</si>
  <si>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</si>
  <si>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</si>
  <si>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</si>
  <si>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</si>
  <si>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</si>
  <si>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</si>
  <si>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</si>
  <si>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</si>
  <si>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</si>
  <si>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</si>
  <si>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</si>
  <si>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</si>
  <si>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</si>
  <si>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</si>
  <si>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</si>
  <si>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</si>
  <si>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</si>
  <si>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</si>
  <si>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</si>
  <si>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</si>
  <si>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</si>
  <si>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</si>
  <si>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</si>
  <si>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</si>
  <si>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</si>
  <si>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</si>
  <si>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</si>
  <si>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</si>
  <si>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</si>
  <si>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</si>
  <si>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</si>
  <si>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</si>
  <si>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</si>
  <si>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</si>
  <si>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</si>
  <si>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</si>
  <si>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</si>
  <si>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</si>
  <si>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</si>
  <si>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</si>
  <si>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</si>
  <si>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</si>
  <si>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</si>
  <si>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</si>
  <si>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</si>
  <si>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</si>
  <si>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</si>
  <si>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</si>
  <si>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</si>
  <si>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</si>
  <si>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</si>
  <si>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</si>
  <si>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</si>
  <si>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</si>
  <si>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</si>
  <si>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</si>
  <si>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</si>
  <si>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</si>
  <si>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</si>
  <si>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</si>
  <si>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</si>
  <si>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</si>
  <si>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</si>
  <si>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</si>
  <si>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</si>
  <si>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</si>
  <si>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</si>
  <si>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</si>
  <si>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</si>
  <si>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</si>
  <si>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</si>
  <si>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</si>
  <si>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</si>
  <si>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</si>
  <si>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</si>
  <si>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</si>
  <si>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</si>
  <si>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</si>
  <si>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</si>
  <si>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</si>
  <si>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</si>
  <si>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</si>
  <si>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</si>
  <si>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</si>
  <si>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</si>
  <si>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</si>
  <si>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</si>
  <si>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</si>
  <si>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</si>
  <si>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</si>
  <si>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</si>
  <si>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</si>
  <si>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</si>
  <si>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</si>
  <si>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</si>
  <si>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</si>
  <si>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</si>
  <si>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</si>
  <si>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</si>
  <si>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</si>
  <si>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</si>
  <si>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</si>
  <si>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</si>
  <si>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</si>
  <si>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</si>
  <si>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</si>
  <si>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</si>
  <si>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</si>
  <si>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</si>
  <si>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</si>
  <si>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</si>
  <si>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</si>
  <si>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</si>
  <si>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</si>
  <si>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</si>
  <si>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</si>
  <si>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</si>
  <si>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</si>
  <si>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</si>
  <si>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</si>
  <si>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</si>
  <si>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</si>
  <si>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</si>
  <si>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</si>
  <si>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</si>
  <si>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</si>
  <si>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</si>
  <si>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</si>
  <si>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</si>
  <si>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</si>
  <si>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</si>
  <si>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</si>
  <si>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</si>
  <si>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</si>
  <si>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</si>
  <si>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</si>
  <si>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</si>
  <si>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</si>
  <si>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</si>
  <si>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</si>
  <si>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</si>
  <si>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</si>
  <si>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</si>
  <si>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</si>
  <si>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</si>
  <si>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</si>
  <si>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</si>
  <si>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</si>
  <si>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</si>
  <si>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</si>
  <si>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</si>
  <si>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</si>
  <si>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</si>
  <si>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</si>
  <si>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</si>
  <si>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</si>
  <si>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</si>
  <si>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</si>
  <si>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</si>
  <si>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</si>
  <si>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</si>
  <si>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</si>
  <si>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</si>
  <si>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</si>
  <si>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</si>
  <si>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</si>
  <si>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</si>
  <si>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</si>
  <si>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</si>
  <si>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</si>
  <si>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</si>
  <si>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</si>
  <si>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</si>
  <si>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</si>
  <si>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</si>
  <si>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</si>
  <si>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</si>
  <si>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</si>
  <si>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</si>
  <si>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</si>
  <si>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</si>
  <si>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</si>
  <si>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</si>
  <si>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</si>
  <si>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</si>
  <si>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</si>
  <si>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</si>
  <si>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</si>
  <si>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</si>
  <si>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</si>
  <si>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</si>
  <si>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</si>
  <si>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</si>
  <si>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</si>
  <si>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</si>
  <si>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</si>
  <si>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</si>
  <si>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</si>
  <si>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</si>
  <si>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</si>
  <si>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</si>
  <si>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</si>
  <si>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</si>
  <si>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</si>
  <si>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</si>
  <si>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</si>
  <si>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</si>
  <si>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</si>
  <si>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</si>
  <si>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</si>
  <si>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</si>
  <si>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</si>
  <si>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</si>
  <si>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</si>
  <si>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</si>
  <si>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</si>
  <si>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</si>
  <si>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</si>
  <si>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</si>
  <si>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</si>
  <si>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</si>
  <si>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</si>
  <si>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</si>
  <si>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</si>
  <si>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</si>
  <si>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</si>
  <si>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</si>
  <si>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</si>
  <si>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</si>
  <si>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</si>
  <si>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</si>
  <si>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</si>
  <si>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</si>
  <si>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</si>
  <si>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</si>
  <si>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</si>
  <si>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</si>
  <si>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</si>
  <si>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</si>
  <si>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</si>
  <si>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</si>
  <si>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</si>
  <si>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</si>
  <si>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</si>
  <si>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</si>
  <si>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</si>
  <si>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</si>
  <si>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</si>
  <si>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</si>
  <si>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</si>
  <si>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</si>
  <si>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</si>
  <si>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</si>
  <si>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</si>
  <si>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</si>
  <si>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</si>
  <si>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</si>
  <si>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</si>
  <si>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</si>
  <si>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</si>
  <si>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</si>
  <si>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</si>
  <si>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</si>
  <si>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</si>
  <si>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</si>
  <si>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</si>
  <si>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</si>
  <si>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</si>
  <si>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</si>
  <si>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</si>
  <si>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</si>
  <si>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</si>
  <si>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</si>
  <si>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</si>
  <si>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</si>
  <si>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</si>
  <si>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</si>
  <si>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</si>
  <si>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</si>
  <si>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</si>
  <si>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</si>
  <si>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</si>
  <si>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</si>
  <si>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</si>
  <si>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</si>
  <si>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</si>
  <si>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</si>
  <si>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</si>
  <si>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</si>
  <si>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</si>
  <si>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</si>
  <si>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</si>
  <si>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</si>
  <si>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</si>
  <si>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</si>
  <si>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</si>
  <si>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</si>
  <si>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</si>
  <si>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</si>
  <si>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</si>
  <si>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</si>
  <si>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</si>
  <si>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</si>
  <si>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</si>
  <si>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</si>
  <si>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</si>
  <si>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</si>
  <si>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</si>
  <si>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</si>
  <si>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</si>
  <si>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</si>
  <si>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</si>
  <si>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</si>
  <si>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</si>
  <si>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</si>
  <si>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</si>
  <si>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</si>
  <si>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</si>
  <si>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</si>
  <si>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</si>
  <si>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</si>
  <si>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</si>
  <si>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</si>
  <si>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</si>
  <si>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</si>
  <si>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</si>
  <si>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</si>
  <si>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</si>
  <si>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</si>
  <si>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</si>
  <si>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</si>
  <si>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</si>
  <si>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</si>
  <si>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</si>
  <si>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</si>
  <si>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</si>
  <si>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</si>
  <si>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</si>
  <si>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</si>
  <si>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</si>
  <si>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</si>
  <si>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</si>
  <si>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</si>
  <si>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</si>
  <si>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</si>
  <si>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</si>
  <si>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</si>
  <si>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</si>
  <si>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</si>
  <si>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</si>
  <si>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</si>
  <si>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</si>
  <si>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</si>
  <si>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</si>
  <si>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</si>
  <si>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</si>
  <si>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</si>
  <si>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</si>
  <si>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</si>
  <si>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</si>
  <si>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</si>
  <si>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</si>
  <si>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</si>
  <si>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</si>
  <si>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</si>
  <si>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</si>
  <si>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</si>
  <si>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</si>
  <si>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</si>
  <si>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</si>
  <si>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</si>
  <si>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</si>
  <si>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</si>
  <si>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</si>
  <si>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</si>
  <si>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</si>
  <si>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</si>
  <si>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</si>
  <si>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</si>
  <si>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</si>
  <si>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</si>
  <si>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</si>
  <si>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</si>
  <si>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</si>
  <si>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</si>
  <si>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</si>
  <si>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</si>
  <si>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</si>
  <si>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</si>
  <si>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</si>
  <si>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</si>
  <si>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</si>
  <si>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</si>
  <si>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</si>
  <si>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</si>
  <si>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</si>
  <si>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</si>
  <si>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</si>
  <si>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</si>
  <si>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</si>
  <si>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</si>
  <si>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</si>
  <si>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</si>
  <si>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</si>
  <si>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</si>
  <si>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</si>
  <si>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</si>
  <si>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</si>
  <si>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</si>
  <si>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</si>
  <si>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</si>
  <si>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</si>
  <si>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</si>
  <si>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</si>
  <si>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</si>
  <si>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</si>
  <si>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</si>
  <si>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</si>
  <si>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</si>
  <si>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</si>
  <si>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</si>
  <si>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</si>
  <si>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</si>
  <si>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</si>
  <si>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</si>
  <si>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</si>
  <si>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</si>
  <si>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</si>
  <si>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</si>
  <si>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</si>
  <si>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</si>
  <si>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</si>
  <si>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</si>
  <si>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</si>
  <si>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</si>
  <si>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</si>
  <si>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</si>
  <si>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</si>
  <si>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</si>
  <si>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</si>
  <si>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</si>
  <si>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</si>
  <si>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</si>
  <si>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</si>
  <si>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</si>
  <si>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</si>
  <si>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</si>
  <si>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</si>
  <si>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</si>
  <si>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</si>
  <si>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</si>
  <si>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</si>
  <si>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</si>
  <si>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</si>
  <si>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</si>
  <si>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</si>
  <si>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</si>
  <si>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</si>
  <si>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</si>
  <si>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</si>
  <si>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</si>
  <si>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</si>
  <si>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</si>
  <si>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</si>
  <si>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</si>
  <si>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</si>
  <si>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</si>
  <si>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</si>
  <si>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</si>
  <si>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</si>
  <si>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</si>
  <si>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</si>
  <si>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</si>
  <si>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</si>
  <si>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</si>
  <si>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</si>
  <si>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</si>
  <si>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</si>
  <si>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</si>
  <si>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</si>
  <si>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</si>
  <si>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</si>
  <si>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</si>
  <si>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</si>
  <si>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</si>
  <si>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</si>
  <si>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</si>
  <si>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</si>
  <si>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</si>
  <si>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</si>
  <si>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</si>
  <si>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</si>
  <si>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</si>
  <si>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</si>
  <si>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</si>
  <si>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</si>
  <si>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</si>
  <si>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</si>
  <si>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</si>
  <si>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</si>
  <si>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</si>
  <si>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</si>
  <si>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</si>
  <si>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</si>
  <si>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</si>
  <si>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</si>
  <si>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</si>
  <si>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</si>
  <si>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</si>
  <si>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</si>
  <si>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</si>
  <si>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</si>
  <si>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</si>
  <si>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</si>
  <si>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</si>
  <si>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</si>
  <si>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</si>
  <si>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</si>
  <si>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</si>
  <si>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</si>
  <si>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</si>
  <si>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</si>
  <si>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</si>
  <si>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</si>
  <si>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</si>
  <si>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</si>
  <si>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</si>
  <si>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</si>
  <si>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</si>
  <si>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</si>
  <si>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</si>
  <si>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</si>
  <si>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</si>
  <si>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</si>
  <si>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</si>
  <si>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</si>
  <si>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</si>
  <si>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</si>
  <si>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</si>
  <si>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</si>
  <si>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</si>
  <si>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</si>
  <si>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</si>
  <si>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</si>
  <si>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</si>
  <si>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</si>
  <si>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</si>
  <si>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</si>
  <si>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</si>
  <si>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</si>
  <si>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</si>
  <si>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</si>
  <si>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</si>
  <si>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</si>
  <si>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</si>
  <si>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</si>
  <si>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</si>
  <si>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</si>
  <si>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</si>
  <si>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</si>
  <si>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</si>
  <si>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</si>
  <si>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</si>
  <si>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</si>
  <si>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</si>
  <si>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</si>
  <si>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</si>
  <si>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</si>
  <si>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</si>
  <si>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</si>
  <si>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</si>
  <si>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</si>
  <si>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</si>
  <si>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</si>
  <si>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</si>
  <si>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</si>
  <si>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</si>
  <si>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</si>
  <si>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</si>
  <si>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</si>
  <si>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</si>
  <si>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</si>
  <si>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</si>
  <si>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</si>
  <si>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</si>
  <si>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</si>
  <si>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</si>
  <si>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</si>
  <si>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</si>
  <si>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</si>
  <si>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</si>
  <si>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</si>
  <si>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</si>
  <si>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</si>
  <si>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</si>
  <si>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</si>
  <si>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</si>
  <si>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</si>
  <si>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</si>
  <si>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</si>
  <si>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</si>
  <si>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</si>
  <si>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</si>
  <si>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</si>
  <si>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</si>
  <si>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</si>
  <si>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</si>
  <si>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</si>
  <si>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</si>
  <si>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</si>
  <si>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</si>
  <si>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</si>
  <si>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</si>
  <si>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</si>
  <si>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</si>
  <si>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</si>
  <si>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</si>
  <si>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</si>
  <si>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</si>
  <si>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</si>
  <si>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</si>
  <si>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</si>
  <si>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</si>
  <si>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</si>
  <si>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</si>
  <si>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</si>
  <si>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</si>
  <si>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</si>
  <si>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</si>
  <si>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</si>
  <si>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</si>
  <si>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</si>
  <si>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</si>
  <si>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</si>
  <si>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</si>
  <si>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</si>
  <si>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</si>
  <si>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</si>
  <si>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</si>
  <si>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</si>
  <si>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</si>
  <si>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</si>
  <si>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</si>
  <si>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</si>
  <si>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</si>
  <si>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</si>
  <si>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</si>
  <si>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</si>
  <si>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</si>
  <si>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</si>
  <si>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</si>
  <si>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</si>
  <si>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</si>
  <si>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</si>
  <si>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</si>
  <si>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</si>
  <si>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</si>
  <si>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</si>
  <si>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</si>
  <si>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</si>
  <si>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</si>
  <si>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</si>
  <si>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</si>
  <si>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</si>
  <si>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</si>
  <si>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</si>
  <si>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</si>
  <si>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</si>
  <si>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</si>
  <si>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</si>
  <si>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</si>
  <si>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</si>
  <si>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</si>
  <si>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</si>
  <si>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</si>
  <si>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</si>
  <si>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</si>
  <si>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</si>
  <si>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</si>
  <si>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</si>
  <si>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</si>
  <si>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</si>
  <si>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</si>
  <si>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</si>
  <si>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</si>
  <si>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</si>
  <si>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</si>
  <si>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</si>
  <si>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</si>
  <si>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</si>
  <si>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</si>
  <si>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</si>
  <si>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</si>
  <si>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</si>
  <si>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</si>
  <si>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</si>
  <si>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</si>
  <si>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</si>
  <si>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</si>
  <si>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</si>
  <si>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</si>
  <si>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</si>
  <si>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</si>
  <si>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</si>
  <si>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</si>
  <si>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</si>
  <si>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</si>
  <si>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</si>
  <si>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</si>
  <si>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</si>
  <si>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</si>
  <si>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</si>
  <si>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</si>
  <si>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</si>
  <si>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</si>
  <si>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</si>
  <si>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</si>
  <si>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</si>
  <si>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</si>
  <si>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</si>
  <si>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</si>
  <si>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</si>
  <si>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</si>
  <si>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</si>
  <si>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</si>
  <si>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</si>
  <si>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</si>
  <si>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</si>
  <si>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</si>
  <si>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</si>
  <si>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</si>
  <si>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</si>
  <si>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</si>
  <si>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</si>
  <si>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</si>
  <si>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</si>
  <si>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</si>
  <si>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</si>
  <si>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</si>
  <si>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</si>
  <si>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</si>
  <si>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</si>
  <si>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</si>
  <si>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</si>
  <si>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</si>
  <si>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</si>
  <si>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</si>
  <si>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</si>
  <si>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</si>
  <si>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</si>
  <si>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</si>
  <si>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</si>
  <si>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</si>
  <si>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</si>
  <si>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</si>
  <si>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</si>
  <si>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</si>
  <si>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</si>
  <si>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</si>
  <si>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</si>
  <si>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</si>
  <si>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</si>
  <si>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</si>
  <si>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</si>
  <si>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</si>
  <si>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</si>
  <si>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</si>
  <si>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</si>
  <si>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</si>
  <si>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</si>
  <si>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</si>
  <si>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</si>
  <si>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</si>
  <si>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</si>
  <si>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</si>
  <si>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</si>
  <si>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</si>
  <si>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</si>
  <si>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</si>
  <si>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</si>
  <si>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</si>
  <si>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</si>
  <si>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</si>
  <si>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</si>
  <si>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</si>
  <si>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</si>
  <si>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</si>
  <si>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</si>
  <si>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</si>
  <si>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</si>
  <si>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</si>
  <si>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</si>
  <si>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</si>
  <si>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</si>
  <si>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</si>
  <si>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</si>
  <si>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</si>
  <si>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</si>
  <si>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</si>
  <si>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</si>
  <si>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</si>
  <si>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</si>
  <si>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</si>
  <si>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</si>
  <si>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</si>
  <si>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</si>
  <si>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</si>
  <si>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</si>
  <si>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</si>
  <si>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</si>
  <si>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</si>
  <si>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</si>
  <si>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</si>
  <si>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</si>
  <si>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</si>
  <si>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</si>
  <si>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</si>
  <si>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</si>
  <si>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</si>
  <si>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</si>
  <si>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</si>
  <si>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</si>
  <si>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</si>
  <si>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</si>
  <si>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</si>
  <si>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</si>
  <si>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</si>
  <si>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</si>
  <si>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</si>
  <si>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</si>
  <si>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</si>
  <si>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</si>
  <si>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</si>
  <si>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</si>
  <si>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</si>
  <si>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</si>
  <si>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</si>
  <si>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</si>
  <si>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</si>
  <si>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</si>
  <si>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</si>
  <si>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</si>
  <si>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</si>
  <si>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</si>
  <si>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</si>
  <si>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</si>
  <si>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</si>
  <si>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</si>
  <si>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</si>
  <si>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</si>
  <si>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</si>
  <si>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</si>
  <si>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</si>
  <si>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</si>
  <si>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</si>
  <si>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</si>
  <si>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</si>
  <si>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</si>
  <si>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</si>
  <si>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</si>
  <si>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</si>
  <si>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</si>
  <si>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</si>
  <si>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</si>
  <si>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</si>
  <si>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</si>
  <si>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</si>
  <si>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</si>
  <si>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</si>
  <si>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</si>
  <si>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</si>
  <si>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</si>
  <si>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</si>
  <si>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</si>
  <si>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</si>
  <si>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</si>
  <si>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</si>
  <si>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</si>
  <si>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</si>
  <si>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</si>
  <si>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</si>
  <si>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</si>
  <si>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</si>
  <si>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</si>
  <si>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</si>
  <si>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</si>
  <si>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</si>
  <si>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</si>
  <si>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</si>
  <si>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</si>
  <si>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</si>
  <si>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</si>
  <si>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</si>
  <si>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</si>
  <si>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</si>
  <si>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</si>
  <si>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</si>
  <si>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</si>
  <si>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</si>
  <si>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</si>
  <si>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</si>
  <si>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</si>
  <si>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</si>
  <si>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</si>
  <si>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</si>
  <si>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</si>
  <si>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</si>
  <si>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</si>
  <si>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</si>
  <si>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</si>
  <si>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</si>
  <si>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</si>
  <si>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</si>
  <si>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</si>
  <si>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</si>
  <si>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</si>
  <si>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</si>
  <si>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</si>
  <si>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</si>
  <si>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</si>
  <si>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</si>
  <si>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</si>
  <si>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</si>
  <si>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</si>
  <si>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</si>
  <si>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</si>
  <si>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</si>
  <si>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</si>
  <si>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</si>
  <si>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</si>
  <si>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</si>
  <si>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</si>
  <si>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</si>
  <si>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</si>
  <si>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</si>
  <si>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</si>
  <si>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</si>
  <si>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</si>
  <si>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</si>
  <si>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</si>
  <si>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</si>
  <si>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</si>
  <si>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</si>
  <si>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</si>
  <si>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</si>
  <si>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</si>
  <si>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</si>
  <si>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</si>
  <si>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</si>
  <si>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</si>
  <si>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</si>
  <si>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</si>
  <si>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</si>
  <si>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</si>
  <si>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</si>
  <si>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</si>
  <si>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</si>
  <si>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</si>
  <si>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</si>
  <si>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</si>
  <si>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</si>
  <si>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</si>
  <si>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</si>
  <si>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</si>
  <si>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</si>
  <si>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</si>
  <si>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</si>
  <si>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</si>
  <si>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</si>
  <si>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</si>
  <si>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</si>
  <si>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</si>
  <si>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</si>
  <si>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</si>
  <si>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</si>
  <si>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</si>
  <si>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</si>
  <si>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</si>
  <si>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</si>
  <si>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</si>
  <si>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</si>
  <si>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</si>
  <si>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</si>
  <si>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</si>
  <si>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</si>
  <si>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</si>
  <si>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</si>
  <si>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</si>
  <si>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</si>
  <si>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</si>
  <si>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</si>
  <si>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</si>
  <si>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</si>
  <si>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</si>
  <si>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</si>
  <si>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</si>
  <si>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</si>
  <si>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</si>
  <si>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</si>
  <si>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</si>
  <si>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</si>
  <si>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</si>
  <si>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</si>
  <si>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</si>
  <si>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</si>
  <si>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</si>
  <si>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</si>
  <si>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</si>
  <si>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</si>
  <si>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</si>
  <si>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</si>
  <si>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</si>
  <si>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</si>
  <si>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</si>
  <si>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</si>
  <si>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</si>
  <si>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</si>
  <si>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</si>
  <si>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</si>
  <si>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</si>
  <si>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</si>
  <si>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</si>
  <si>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</si>
  <si>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</si>
  <si>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</si>
  <si>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</si>
  <si>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</si>
  <si>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</si>
  <si>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</si>
  <si>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</si>
  <si>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</si>
  <si>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</si>
  <si>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</si>
  <si>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</si>
  <si>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</si>
  <si>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</si>
  <si>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</si>
  <si>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</si>
  <si>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</si>
  <si>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</si>
  <si>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</si>
  <si>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</si>
  <si>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</si>
  <si>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</si>
  <si>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</si>
  <si>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</si>
  <si>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</si>
  <si>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</si>
  <si>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</si>
  <si>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</si>
  <si>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</si>
  <si>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</si>
  <si>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</si>
  <si>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</si>
  <si>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</si>
  <si>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</si>
  <si>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</si>
  <si>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</si>
  <si>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</si>
  <si>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</si>
  <si>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</si>
  <si>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</si>
  <si>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</si>
  <si>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</si>
  <si>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</si>
  <si>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</si>
  <si>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</si>
  <si>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</si>
  <si>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</si>
  <si>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</si>
  <si>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</si>
  <si>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</si>
  <si>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</si>
  <si>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</si>
  <si>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</si>
  <si>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</si>
  <si>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</si>
  <si>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</si>
  <si>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</si>
  <si>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</si>
  <si>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</si>
  <si>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</si>
  <si>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</si>
  <si>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</si>
  <si>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</si>
  <si>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</si>
  <si>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</si>
  <si>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</si>
  <si>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</si>
  <si>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</si>
  <si>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</si>
  <si>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</si>
  <si>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</si>
  <si>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</si>
  <si>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</si>
  <si>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</si>
  <si>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</si>
  <si>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</si>
  <si>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</si>
  <si>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</si>
  <si>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</si>
  <si>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</si>
  <si>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</si>
  <si>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</si>
  <si>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</si>
  <si>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</si>
  <si>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</si>
  <si>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</si>
  <si>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</si>
  <si>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</si>
  <si>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</si>
  <si>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</si>
  <si>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</si>
  <si>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</si>
  <si>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</si>
  <si>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</si>
  <si>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</si>
  <si>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</si>
  <si>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</si>
  <si>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</si>
  <si>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</si>
  <si>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</si>
  <si>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</si>
  <si>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</si>
  <si>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</si>
  <si>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</si>
  <si>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</si>
  <si>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</si>
  <si>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</si>
  <si>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</si>
  <si>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</si>
  <si>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</si>
  <si>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</si>
  <si>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</si>
  <si>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</si>
  <si>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</si>
  <si>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</si>
  <si>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</si>
  <si>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</si>
  <si>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</si>
  <si>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</si>
  <si>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</si>
  <si>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</si>
  <si>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</si>
  <si>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</si>
  <si>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</si>
  <si>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</si>
  <si>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</si>
  <si>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</si>
  <si>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</si>
  <si>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</si>
  <si>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</si>
  <si>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</si>
  <si>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</si>
  <si>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</si>
  <si>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</si>
  <si>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</si>
  <si>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</si>
  <si>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</si>
  <si>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</si>
  <si>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</si>
  <si>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</si>
  <si>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</si>
  <si>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</si>
  <si>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</si>
  <si>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</si>
  <si>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</si>
  <si>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</si>
  <si>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</si>
  <si>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</si>
  <si>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</si>
  <si>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</si>
  <si>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</si>
  <si>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</si>
  <si>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</si>
  <si>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</si>
  <si>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</si>
  <si>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</si>
  <si>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</si>
  <si>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</si>
  <si>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</si>
  <si>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</si>
  <si>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</si>
  <si>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</si>
  <si>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</si>
  <si>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</si>
  <si>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</si>
  <si>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</si>
  <si>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</si>
  <si>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</si>
  <si>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</si>
  <si>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</si>
  <si>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</si>
  <si>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</si>
  <si>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</si>
  <si>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</si>
  <si>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</si>
  <si>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</si>
  <si>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</si>
  <si>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</si>
  <si>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</si>
  <si>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</si>
  <si>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</si>
  <si>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</si>
  <si>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</si>
  <si>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</si>
  <si>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</si>
  <si>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</si>
  <si>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</si>
  <si>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</si>
  <si>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</si>
  <si>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</si>
  <si>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</si>
  <si>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</si>
  <si>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</si>
  <si>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</si>
  <si>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</si>
  <si>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</si>
  <si>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</si>
  <si>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</si>
  <si>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</si>
  <si>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</si>
  <si>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</si>
  <si>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</si>
  <si>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</si>
  <si>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</si>
  <si>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</si>
  <si>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</si>
  <si>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</si>
  <si>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</si>
  <si>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</si>
  <si>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</si>
  <si>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</si>
  <si>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</si>
  <si>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</si>
  <si>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</si>
  <si>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</si>
  <si>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</si>
  <si>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</si>
  <si>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</si>
  <si>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</si>
  <si>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</si>
  <si>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</si>
  <si>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</si>
  <si>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</si>
  <si>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</si>
  <si>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</si>
  <si>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</si>
  <si>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</si>
  <si>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</si>
  <si>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</si>
  <si>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</si>
  <si>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</si>
  <si>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</si>
  <si>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</si>
  <si>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</si>
  <si>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</si>
  <si>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</si>
  <si>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</si>
  <si>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</si>
  <si>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</si>
  <si>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</si>
  <si>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</si>
  <si>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</si>
  <si>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</si>
  <si>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</si>
  <si>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</si>
  <si>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</si>
  <si>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</si>
  <si>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</si>
  <si>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</si>
  <si>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</si>
  <si>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</si>
  <si>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</si>
  <si>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</si>
  <si>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</si>
  <si>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</si>
  <si>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</si>
  <si>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</si>
  <si>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</si>
  <si>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</si>
  <si>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</si>
  <si>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</si>
  <si>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</si>
  <si>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</si>
  <si>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</si>
  <si>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</si>
  <si>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</si>
  <si>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</si>
  <si>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</si>
  <si>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</si>
  <si>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</si>
  <si>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</si>
  <si>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</si>
  <si>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</si>
  <si>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</si>
  <si>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</si>
  <si>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</si>
  <si>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</si>
  <si>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</si>
  <si>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</si>
  <si>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</si>
  <si>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</si>
  <si>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</si>
  <si>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</si>
  <si>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</si>
  <si>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</si>
  <si>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</si>
  <si>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</si>
  <si>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</si>
  <si>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</si>
  <si>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</si>
  <si>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</si>
  <si>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</si>
  <si>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</si>
  <si>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</si>
  <si>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</si>
  <si>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</si>
  <si>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</si>
  <si>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</si>
  <si>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</si>
  <si>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</si>
  <si>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</si>
  <si>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</si>
  <si>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</si>
  <si>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</si>
  <si>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</si>
  <si>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</si>
  <si>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</si>
  <si>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</si>
  <si>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</si>
  <si>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</si>
  <si>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</si>
  <si>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</si>
  <si>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</si>
  <si>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</si>
  <si>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</si>
  <si>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</si>
  <si>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</si>
  <si>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</si>
  <si>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</si>
  <si>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</si>
  <si>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</si>
  <si>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</si>
  <si>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</si>
  <si>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</si>
  <si>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</si>
  <si>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</si>
  <si>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</si>
  <si>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</si>
  <si>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</si>
  <si>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</si>
  <si>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</si>
  <si>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</si>
  <si>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</si>
  <si>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</si>
  <si>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</si>
  <si>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</si>
  <si>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</si>
  <si>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</si>
  <si>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</si>
  <si>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</si>
  <si>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</si>
  <si>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</si>
  <si>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</si>
  <si>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</si>
  <si>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</si>
  <si>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</si>
  <si>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</si>
  <si>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</si>
  <si>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</si>
  <si>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</si>
  <si>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</si>
  <si>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</si>
  <si>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</si>
  <si>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</si>
  <si>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</si>
  <si>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</si>
  <si>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</si>
  <si>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</si>
  <si>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</si>
  <si>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</si>
  <si>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</si>
  <si>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</si>
  <si>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</si>
  <si>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</si>
  <si>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</si>
  <si>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</si>
  <si>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</si>
  <si>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</si>
  <si>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</si>
  <si>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</si>
  <si>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</si>
  <si>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</si>
  <si>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</si>
  <si>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</si>
  <si>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</si>
  <si>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</si>
  <si>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</si>
  <si>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</si>
  <si>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</si>
  <si>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</si>
  <si>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</si>
  <si>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</si>
  <si>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</si>
  <si>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</si>
  <si>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</si>
  <si>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</si>
  <si>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</si>
  <si>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</si>
  <si>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</si>
  <si>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</si>
  <si>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</si>
  <si>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</si>
  <si>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</si>
  <si>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</si>
  <si>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</si>
  <si>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</si>
  <si>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</si>
  <si>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</si>
  <si>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</si>
  <si>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</si>
  <si>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</si>
  <si>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</si>
  <si>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</si>
  <si>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</si>
  <si>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</si>
  <si>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</si>
  <si>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</si>
  <si>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</si>
  <si>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</si>
  <si>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</si>
  <si>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</si>
  <si>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</si>
  <si>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</si>
  <si>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</si>
  <si>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</si>
  <si>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</si>
  <si>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</si>
  <si>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</si>
  <si>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</si>
  <si>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</si>
  <si>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</si>
  <si>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</si>
  <si>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</si>
  <si>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</si>
  <si>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</si>
  <si>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</si>
  <si>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</si>
  <si>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</si>
  <si>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</si>
  <si>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</si>
  <si>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</si>
  <si>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</si>
  <si>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</si>
  <si>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</si>
  <si>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</si>
  <si>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</si>
  <si>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</si>
  <si>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</si>
  <si>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</si>
  <si>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</si>
  <si>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</si>
  <si>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</si>
  <si>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</si>
  <si>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</si>
  <si>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</si>
  <si>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</si>
  <si>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</si>
  <si>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</si>
  <si>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</si>
  <si>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</si>
  <si>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</si>
  <si>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</si>
  <si>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</si>
  <si>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</si>
  <si>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</si>
  <si>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</si>
  <si>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</si>
  <si>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</si>
  <si>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</si>
  <si>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</si>
  <si>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</si>
  <si>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</si>
  <si>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</si>
  <si>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</si>
  <si>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</si>
  <si>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</si>
  <si>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</si>
  <si>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</si>
  <si>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</si>
  <si>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</si>
  <si>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</si>
  <si>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</si>
  <si>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</si>
  <si>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</si>
  <si>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</si>
  <si>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</si>
  <si>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</si>
  <si>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</si>
  <si>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</si>
  <si>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</si>
  <si>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</si>
  <si>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</si>
  <si>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</si>
  <si>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</si>
  <si>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</si>
  <si>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</si>
  <si>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</si>
  <si>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</si>
  <si>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</si>
  <si>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</si>
  <si>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</si>
  <si>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</si>
  <si>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</si>
  <si>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</si>
  <si>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</si>
  <si>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</si>
  <si>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</si>
  <si>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</si>
  <si>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</si>
  <si>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</si>
  <si>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</si>
  <si>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</si>
  <si>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</si>
  <si>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</si>
  <si>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</si>
  <si>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</si>
  <si>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</si>
  <si>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</si>
  <si>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</si>
  <si>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</si>
  <si>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</si>
  <si>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</si>
  <si>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</si>
  <si>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</si>
  <si>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</si>
  <si>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</si>
  <si>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</si>
  <si>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</si>
  <si>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</si>
  <si>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</si>
  <si>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</si>
  <si>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</si>
  <si>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</si>
  <si>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</si>
  <si>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</si>
  <si>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</si>
  <si>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</si>
  <si>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</si>
  <si>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</si>
  <si>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</si>
  <si>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</si>
  <si>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</si>
  <si>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</si>
  <si>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</si>
  <si>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</si>
  <si>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</si>
  <si>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</si>
  <si>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</si>
  <si>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</si>
  <si>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</si>
  <si>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</si>
  <si>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</si>
  <si>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</si>
  <si>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</si>
  <si>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</si>
  <si>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</si>
  <si>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</si>
  <si>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</si>
  <si>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</si>
  <si>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</si>
  <si>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</si>
  <si>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</si>
  <si>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</si>
  <si>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</si>
  <si>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</si>
  <si>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</si>
  <si>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</si>
  <si>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</si>
  <si>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</si>
  <si>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</si>
  <si>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</si>
  <si>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</si>
  <si>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</si>
  <si>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</si>
  <si>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</si>
  <si>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</si>
  <si>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</si>
  <si>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</si>
  <si>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</si>
  <si>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</si>
  <si>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</si>
  <si>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</si>
  <si>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</si>
  <si>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</si>
  <si>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</si>
  <si>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</si>
  <si>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</si>
  <si>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</si>
  <si>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</si>
  <si>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</si>
  <si>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</si>
  <si>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</si>
  <si>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</si>
  <si>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</si>
  <si>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</si>
  <si>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</si>
  <si>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</si>
  <si>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</si>
  <si>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</si>
  <si>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</si>
  <si>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</si>
  <si>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</si>
  <si>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</si>
  <si>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</si>
  <si>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</si>
  <si>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</si>
  <si>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</si>
  <si>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</si>
  <si>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</si>
  <si>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</si>
  <si>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</si>
  <si>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</si>
  <si>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</si>
  <si>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</si>
  <si>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</si>
  <si>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</si>
  <si>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</si>
  <si>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</si>
  <si>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</si>
  <si>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</si>
  <si>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</si>
  <si>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</si>
  <si>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</si>
  <si>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</si>
  <si>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</si>
  <si>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</si>
  <si>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</si>
  <si>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</si>
  <si>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</si>
  <si>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</si>
  <si>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</si>
  <si>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</si>
  <si>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</si>
  <si>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</si>
  <si>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</si>
  <si>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</si>
  <si>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</si>
  <si>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</si>
  <si>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</si>
  <si>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</si>
  <si>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</si>
  <si>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</si>
  <si>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</si>
  <si>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</si>
  <si>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</si>
  <si>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</si>
  <si>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</si>
  <si>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</si>
  <si>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</si>
  <si>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</si>
  <si>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</si>
  <si>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</si>
  <si>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</si>
  <si>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</si>
  <si>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</si>
  <si>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</si>
  <si>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</si>
  <si>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</si>
  <si>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</si>
  <si>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</si>
  <si>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</si>
  <si>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</si>
  <si>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</si>
  <si>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</si>
  <si>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</si>
  <si>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</si>
  <si>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</si>
  <si>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</si>
  <si>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</si>
  <si>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</si>
  <si>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</si>
  <si>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</si>
  <si>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</si>
  <si>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</si>
  <si>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</si>
  <si>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</si>
  <si>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</si>
  <si>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</si>
  <si>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</si>
  <si>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</si>
  <si>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</si>
  <si>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</si>
  <si>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</si>
  <si>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</si>
  <si>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</si>
  <si>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</si>
  <si>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</si>
  <si>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</si>
  <si>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</si>
  <si>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</si>
  <si>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</si>
  <si>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</si>
  <si>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</si>
  <si>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</si>
  <si>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</si>
  <si>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</si>
  <si>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</si>
  <si>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</si>
  <si>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</si>
  <si>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</si>
  <si>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</si>
  <si>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</si>
  <si>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</si>
  <si>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</si>
  <si>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</si>
  <si>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</si>
  <si>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</si>
  <si>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</si>
  <si>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</si>
  <si>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</si>
  <si>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</si>
  <si>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</si>
  <si>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</si>
  <si>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</si>
  <si>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</si>
  <si>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</si>
  <si>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</si>
  <si>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</si>
  <si>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</si>
  <si>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</si>
  <si>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</si>
  <si>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</si>
  <si>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</si>
  <si>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</si>
  <si>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</si>
  <si>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</si>
  <si>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</si>
  <si>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</si>
  <si>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</si>
  <si>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</si>
  <si>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</si>
  <si>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</si>
  <si>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</si>
  <si>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</si>
  <si>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</si>
  <si>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</si>
  <si>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</si>
  <si>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</si>
  <si>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</si>
  <si>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</si>
  <si>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</si>
  <si>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</si>
  <si>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</si>
  <si>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</si>
  <si>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</si>
  <si>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</si>
  <si>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</si>
  <si>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</si>
  <si>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</si>
  <si>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</si>
  <si>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</si>
  <si>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</si>
  <si>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</si>
  <si>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</si>
  <si>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</si>
  <si>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</si>
  <si>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</si>
  <si>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</si>
  <si>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</si>
  <si>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</si>
  <si>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</si>
  <si>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</si>
  <si>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</si>
  <si>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</si>
  <si>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</si>
  <si>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</si>
  <si>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</si>
  <si>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</si>
  <si>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</si>
  <si>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</si>
  <si>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</si>
  <si>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</si>
  <si>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</si>
  <si>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</si>
  <si>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</si>
  <si>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</si>
  <si>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</si>
  <si>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</si>
  <si>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</si>
  <si>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</si>
  <si>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</si>
  <si>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</si>
  <si>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</si>
  <si>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</si>
  <si>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</si>
  <si>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</si>
  <si>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</si>
  <si>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</si>
  <si>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</si>
  <si>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</si>
  <si>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</si>
  <si>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</si>
  <si>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</si>
  <si>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</si>
  <si>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</si>
  <si>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</si>
  <si>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</si>
  <si>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</si>
  <si>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</si>
  <si>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</si>
  <si>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</si>
  <si>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</si>
  <si>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</si>
  <si>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</si>
  <si>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</si>
  <si>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</si>
  <si>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</si>
  <si>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</si>
  <si>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</si>
  <si>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</si>
  <si>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</si>
  <si>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</si>
  <si>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</si>
  <si>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</si>
  <si>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</si>
  <si>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</si>
  <si>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</si>
  <si>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</si>
  <si>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</si>
  <si>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</si>
  <si>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</si>
  <si>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</si>
  <si>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</si>
  <si>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</si>
  <si>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</si>
  <si>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</si>
  <si>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</si>
  <si>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</si>
  <si>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</si>
  <si>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</si>
  <si>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</si>
  <si>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</si>
  <si>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</si>
  <si>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</si>
  <si>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</si>
  <si>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</si>
  <si>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</si>
  <si>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</si>
  <si>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</si>
  <si>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</si>
  <si>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</si>
  <si>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</si>
  <si>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</si>
  <si>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</si>
  <si>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</si>
  <si>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</si>
  <si>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</si>
  <si>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</si>
  <si>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</si>
  <si>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</si>
  <si>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</si>
  <si>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</si>
  <si>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</si>
  <si>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</si>
  <si>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</si>
  <si>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</si>
  <si>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</si>
  <si>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</si>
  <si>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</si>
  <si>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</si>
  <si>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</si>
  <si>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</si>
  <si>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</si>
  <si>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</si>
  <si>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</si>
  <si>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</si>
  <si>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</si>
  <si>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</si>
  <si>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</si>
  <si>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</si>
  <si>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</si>
  <si>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</si>
  <si>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</si>
  <si>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</si>
  <si>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</si>
  <si>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</si>
  <si>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</si>
  <si>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</si>
  <si>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</si>
  <si>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</si>
  <si>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</si>
  <si>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</si>
  <si>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</si>
  <si>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</si>
  <si>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</si>
  <si>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</si>
  <si>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</si>
  <si>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</si>
  <si>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</si>
  <si>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</si>
  <si>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</si>
  <si>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</si>
  <si>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</si>
  <si>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</si>
  <si>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</si>
  <si>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</si>
  <si>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</si>
  <si>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</si>
  <si>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</si>
  <si>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</si>
  <si>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</si>
  <si>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</si>
  <si>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</si>
  <si>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</si>
  <si>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</si>
  <si>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</si>
  <si>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</si>
  <si>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</si>
  <si>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</si>
  <si>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</si>
  <si>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</si>
  <si>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</si>
  <si>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</si>
  <si>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</si>
  <si>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</si>
  <si>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</si>
  <si>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</si>
  <si>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</si>
  <si>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</si>
  <si>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</si>
  <si>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</si>
  <si>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</si>
  <si>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</si>
  <si>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</si>
  <si>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</si>
  <si>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</si>
  <si>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</si>
  <si>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</si>
  <si>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</si>
  <si>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</si>
  <si>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</si>
  <si>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</si>
  <si>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</si>
  <si>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</si>
  <si>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</si>
  <si>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</si>
  <si>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</si>
  <si>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</si>
  <si>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</si>
  <si>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</si>
  <si>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</si>
  <si>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</si>
  <si>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</si>
  <si>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</si>
  <si>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</si>
  <si>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</si>
  <si>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</si>
  <si>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</si>
  <si>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</si>
  <si>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</si>
  <si>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</si>
  <si>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</si>
  <si>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</si>
  <si>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</si>
  <si>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</si>
  <si>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</si>
  <si>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</si>
  <si>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</si>
  <si>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</si>
  <si>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</si>
  <si>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</si>
  <si>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</si>
  <si>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</si>
  <si>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</si>
  <si>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</si>
  <si>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</si>
  <si>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</si>
  <si>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</si>
  <si>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</si>
  <si>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</si>
  <si>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</si>
  <si>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</si>
  <si>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</si>
  <si>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</si>
  <si>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</si>
  <si>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</si>
  <si>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</si>
  <si>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</si>
  <si>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</si>
  <si>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</si>
  <si>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</si>
  <si>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</si>
  <si>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</si>
  <si>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</si>
  <si>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</si>
  <si>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</si>
  <si>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</si>
  <si>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</si>
  <si>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</si>
  <si>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</si>
  <si>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</si>
  <si>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</si>
  <si>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</si>
  <si>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</si>
  <si>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</si>
  <si>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</si>
  <si>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</si>
  <si>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</si>
  <si>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</si>
  <si>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</si>
  <si>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</si>
  <si>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</si>
  <si>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</si>
  <si>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</si>
  <si>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</si>
  <si>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</si>
  <si>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</si>
  <si>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</si>
  <si>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</si>
  <si>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</si>
  <si>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</si>
  <si>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</si>
  <si>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</si>
  <si>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</si>
  <si>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</si>
  <si>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</si>
  <si>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</si>
  <si>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</si>
  <si>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</si>
  <si>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</si>
  <si>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</si>
  <si>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</si>
  <si>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</si>
  <si>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</si>
  <si>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</si>
  <si>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</si>
  <si>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</si>
  <si>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</si>
  <si>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</si>
  <si>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</si>
  <si>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</si>
  <si>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</si>
  <si>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</si>
  <si>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</si>
  <si>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</si>
  <si>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</si>
  <si>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</si>
  <si>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</si>
  <si>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</si>
  <si>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</si>
  <si>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</si>
  <si>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</si>
  <si>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</si>
  <si>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</si>
  <si>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</si>
  <si>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</si>
  <si>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</si>
  <si>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</si>
  <si>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</si>
  <si>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</si>
  <si>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</si>
  <si>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</si>
  <si>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</si>
  <si>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</si>
  <si>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</si>
  <si>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</si>
  <si>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</si>
  <si>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</si>
  <si>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</si>
  <si>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</si>
  <si>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</si>
  <si>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</si>
  <si>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</si>
  <si>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</si>
  <si>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</si>
  <si>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</si>
  <si>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</si>
  <si>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</si>
  <si>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</si>
  <si>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</si>
  <si>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</si>
  <si>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</si>
  <si>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</si>
  <si>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</si>
  <si>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</si>
  <si>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</si>
  <si>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</si>
  <si>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</si>
  <si>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</si>
  <si>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</si>
  <si>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</si>
  <si>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</si>
  <si>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</si>
  <si>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</si>
  <si>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</si>
  <si>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</si>
  <si>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</si>
  <si>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</si>
  <si>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</si>
  <si>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</si>
  <si>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</si>
  <si>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</si>
  <si>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</si>
  <si>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</si>
  <si>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</si>
  <si>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</si>
  <si>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</si>
  <si>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</si>
  <si>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</si>
  <si>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</si>
  <si>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</si>
  <si>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</si>
  <si>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</si>
  <si>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</si>
  <si>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</si>
  <si>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</si>
  <si>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</si>
  <si>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</si>
  <si>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</si>
  <si>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</si>
  <si>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</si>
  <si>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</si>
  <si>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</si>
  <si>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</si>
  <si>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</si>
  <si>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</si>
  <si>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</si>
  <si>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</si>
  <si>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</si>
  <si>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</si>
  <si>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</si>
  <si>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</si>
  <si>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</si>
  <si>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</si>
  <si>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</si>
  <si>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</si>
  <si>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</si>
  <si>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</si>
  <si>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</si>
  <si>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</si>
  <si>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</si>
  <si>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</si>
  <si>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</si>
  <si>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</si>
  <si>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</si>
  <si>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</si>
  <si>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</si>
  <si>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</si>
  <si>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</si>
  <si>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</si>
  <si>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</si>
  <si>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</si>
  <si>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</si>
  <si>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</si>
  <si>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</si>
  <si>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</si>
  <si>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</si>
  <si>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</si>
  <si>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</si>
  <si>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</si>
  <si>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</si>
  <si>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</si>
  <si>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</si>
  <si>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</si>
  <si>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</si>
  <si>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</si>
  <si>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</si>
  <si>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</si>
  <si>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</si>
  <si>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</si>
  <si>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</si>
  <si>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</si>
  <si>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</si>
  <si>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</si>
  <si>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</si>
  <si>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</si>
  <si>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</si>
  <si>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</si>
  <si>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</si>
  <si>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</si>
  <si>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</si>
  <si>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</si>
  <si>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</si>
  <si>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</si>
  <si>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</si>
  <si>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</si>
  <si>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</si>
  <si>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</si>
  <si>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</si>
  <si>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</si>
  <si>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</si>
  <si>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</si>
  <si>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</si>
  <si>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</si>
  <si>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</si>
  <si>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</si>
  <si>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</si>
  <si>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</si>
  <si>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</si>
  <si>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</si>
  <si>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</si>
  <si>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</si>
  <si>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</si>
  <si>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</si>
  <si>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</si>
  <si>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</si>
  <si>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</si>
  <si>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</si>
  <si>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</si>
  <si>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</si>
  <si>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</si>
  <si>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</si>
  <si>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</si>
  <si>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</si>
  <si>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</si>
  <si>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</si>
  <si>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</si>
  <si>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</si>
  <si>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</si>
  <si>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</si>
  <si>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</si>
  <si>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</si>
  <si>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</si>
  <si>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</si>
  <si>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</si>
  <si>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</si>
  <si>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</si>
  <si>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</si>
  <si>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</si>
  <si>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</si>
  <si>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</si>
  <si>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</si>
  <si>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</si>
  <si>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</si>
  <si>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</si>
  <si>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</si>
  <si>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</si>
  <si>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</si>
  <si>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</si>
  <si>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</si>
  <si>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</si>
  <si>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</si>
  <si>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</si>
  <si>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</si>
  <si>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</si>
  <si>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</si>
  <si>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</si>
  <si>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</si>
  <si>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</si>
  <si>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</si>
  <si>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</si>
  <si>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</si>
  <si>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</si>
  <si>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</si>
  <si>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</si>
  <si>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</si>
  <si>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</si>
  <si>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</si>
  <si>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</si>
  <si>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</si>
  <si>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</si>
  <si>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</si>
  <si>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</si>
  <si>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</si>
  <si>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</si>
  <si>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</si>
  <si>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</si>
  <si>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</si>
  <si>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</si>
  <si>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</si>
  <si>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</si>
  <si>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</si>
  <si>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</si>
  <si>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</si>
  <si>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</si>
  <si>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</si>
  <si>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</si>
  <si>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</si>
  <si>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</si>
  <si>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</si>
  <si>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</si>
  <si>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</si>
  <si>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</si>
  <si>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</si>
  <si>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</si>
  <si>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</si>
  <si>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</si>
  <si>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</si>
  <si>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</si>
  <si>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</si>
  <si>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</si>
  <si>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</si>
  <si>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</si>
  <si>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</si>
  <si>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</si>
  <si>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</si>
  <si>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</si>
  <si>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</si>
  <si>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</si>
  <si>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</si>
  <si>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</si>
  <si>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</si>
  <si>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</si>
  <si>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</si>
  <si>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</si>
  <si>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</si>
  <si>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</si>
  <si>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</si>
  <si>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</si>
  <si>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</si>
  <si>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</si>
  <si>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</si>
  <si>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</si>
  <si>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</si>
  <si>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</si>
  <si>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</si>
  <si>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</si>
  <si>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</si>
  <si>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</si>
  <si>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</si>
  <si>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</si>
  <si>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</si>
  <si>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</si>
  <si>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</si>
  <si>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</si>
  <si>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</si>
  <si>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</si>
  <si>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</si>
  <si>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</si>
  <si>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</si>
  <si>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</si>
  <si>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</si>
  <si>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</si>
  <si>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</si>
  <si>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</si>
  <si>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</si>
  <si>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</si>
  <si>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</si>
  <si>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</si>
  <si>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</si>
  <si>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</si>
  <si>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</si>
  <si>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</si>
  <si>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</si>
  <si>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</si>
  <si>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</si>
  <si>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</si>
  <si>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</si>
  <si>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</si>
  <si>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</si>
  <si>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</si>
  <si>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</si>
  <si>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</si>
  <si>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</si>
  <si>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</si>
  <si>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</si>
  <si>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</si>
  <si>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</si>
  <si>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</si>
  <si>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</si>
  <si>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</si>
  <si>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</si>
  <si>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</si>
  <si>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</si>
  <si>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</si>
  <si>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</si>
  <si>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</si>
  <si>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</si>
  <si>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</si>
  <si>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</si>
  <si>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</si>
  <si>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</si>
  <si>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</si>
  <si>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</si>
  <si>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</si>
  <si>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</si>
  <si>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</si>
  <si>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</si>
  <si>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</si>
  <si>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</si>
  <si>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</si>
  <si>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</si>
  <si>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</si>
  <si>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</si>
  <si>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</si>
  <si>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</si>
  <si>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</si>
  <si>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</si>
  <si>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</si>
  <si>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</si>
  <si>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</si>
  <si>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</si>
  <si>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</si>
  <si>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</si>
  <si>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</si>
  <si>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</si>
  <si>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</si>
  <si>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</si>
  <si>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</si>
  <si>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</si>
  <si>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</si>
  <si>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</si>
  <si>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</si>
  <si>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</si>
  <si>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</si>
  <si>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</si>
  <si>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</si>
  <si>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</si>
  <si>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</si>
  <si>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</si>
  <si>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</si>
  <si>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</si>
  <si>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</si>
  <si>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</si>
  <si>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</si>
  <si>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</si>
  <si>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</si>
  <si>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</si>
  <si>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</si>
  <si>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</si>
  <si>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</si>
  <si>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</si>
  <si>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</si>
  <si>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</si>
  <si>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</si>
  <si>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</si>
  <si>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</si>
  <si>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</si>
  <si>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</si>
  <si>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</si>
  <si>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</si>
  <si>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</si>
  <si>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</si>
  <si>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</si>
  <si>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</si>
  <si>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</si>
  <si>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</si>
  <si>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</si>
  <si>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</si>
  <si>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</si>
  <si>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</si>
  <si>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</si>
  <si>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</si>
  <si>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</si>
  <si>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</si>
  <si>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</si>
  <si>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</si>
  <si>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</si>
  <si>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</si>
  <si>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</si>
  <si>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</si>
  <si>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</si>
  <si>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</si>
  <si>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</si>
  <si>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</si>
  <si>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</si>
  <si>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</si>
  <si>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</si>
  <si>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</si>
  <si>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</si>
  <si>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</si>
  <si>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</si>
  <si>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</si>
  <si>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</si>
  <si>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</si>
  <si>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</si>
  <si>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</si>
  <si>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</si>
  <si>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</si>
  <si>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</si>
  <si>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</si>
  <si>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</si>
  <si>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</si>
  <si>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</si>
  <si>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</si>
  <si>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</si>
  <si>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</si>
  <si>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</si>
  <si>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</si>
  <si>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</si>
  <si>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</si>
  <si>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</si>
  <si>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</si>
  <si>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</si>
  <si>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</si>
  <si>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</si>
  <si>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</si>
  <si>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</si>
  <si>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</si>
  <si>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</si>
  <si>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</si>
  <si>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</si>
  <si>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</si>
  <si>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</si>
  <si>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</si>
  <si>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</si>
  <si>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</si>
  <si>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</si>
  <si>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</si>
  <si>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</si>
  <si>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</si>
  <si>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</si>
  <si>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</si>
  <si>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</si>
  <si>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</si>
  <si>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</si>
  <si>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</si>
  <si>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</si>
  <si>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</si>
  <si>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</si>
  <si>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</si>
  <si>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</si>
  <si>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</si>
  <si>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</si>
  <si>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</si>
  <si>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</si>
  <si>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</si>
  <si>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</si>
  <si>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</si>
  <si>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</si>
  <si>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</si>
  <si>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</si>
  <si>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</si>
  <si>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</si>
  <si>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</si>
  <si>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</si>
  <si>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</si>
  <si>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</si>
  <si>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</si>
  <si>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</si>
  <si>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</si>
  <si>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</si>
  <si>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</si>
  <si>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</si>
  <si>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</si>
  <si>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</si>
  <si>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</si>
  <si>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</si>
  <si>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</si>
  <si>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</si>
  <si>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</si>
  <si>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</si>
  <si>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</si>
  <si>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</si>
  <si>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</si>
  <si>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</si>
  <si>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</si>
  <si>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</si>
  <si>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</si>
  <si>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</si>
  <si>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</si>
  <si>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</si>
  <si>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</si>
  <si>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</si>
  <si>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</si>
  <si>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</si>
  <si>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</si>
  <si>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</si>
  <si>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</si>
  <si>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</si>
  <si>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</si>
  <si>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</si>
  <si>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</si>
  <si>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</si>
  <si>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</si>
  <si>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</si>
  <si>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</si>
  <si>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</si>
  <si>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</si>
  <si>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</si>
  <si>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</si>
  <si>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</si>
  <si>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</si>
  <si>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</si>
  <si>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</si>
  <si>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</si>
  <si>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</si>
  <si>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</si>
  <si>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</si>
  <si>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</si>
  <si>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</si>
  <si>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</si>
  <si>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</si>
  <si>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</si>
  <si>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</si>
  <si>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</si>
  <si>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</si>
  <si>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</si>
  <si>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</si>
  <si>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</si>
  <si>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</si>
  <si>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</si>
  <si>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</si>
  <si>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</si>
  <si>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</si>
  <si>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</si>
  <si>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</si>
  <si>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</si>
  <si>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</si>
  <si>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</si>
  <si>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</si>
  <si>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</si>
  <si>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</si>
  <si>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</si>
  <si>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</si>
  <si>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</si>
  <si>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</si>
  <si>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</si>
  <si>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</si>
  <si>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</si>
  <si>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</si>
  <si>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</si>
  <si>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</si>
  <si>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</si>
  <si>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</si>
  <si>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</si>
  <si>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</si>
  <si>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</si>
  <si>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</si>
  <si>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</si>
  <si>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</si>
  <si>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</si>
  <si>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</si>
  <si>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</si>
  <si>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</si>
  <si>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</si>
  <si>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</si>
  <si>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</si>
  <si>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</si>
  <si>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</si>
  <si>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</si>
  <si>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</si>
  <si>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</si>
  <si>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</si>
  <si>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</si>
  <si>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</si>
  <si>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</si>
  <si>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</si>
  <si>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</si>
  <si>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</si>
  <si>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</si>
  <si>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</si>
  <si>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</si>
  <si>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</si>
  <si>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</si>
  <si>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</si>
  <si>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</si>
  <si>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</si>
  <si>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</si>
  <si>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</si>
  <si>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</si>
  <si>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</si>
  <si>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</si>
  <si>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</si>
  <si>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</si>
  <si>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</si>
  <si>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</si>
  <si>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</si>
  <si>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</si>
  <si>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</si>
  <si>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</si>
  <si>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</si>
  <si>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</si>
  <si>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</si>
  <si>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</si>
  <si>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</si>
  <si>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</si>
  <si>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</si>
  <si>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</si>
  <si>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</si>
  <si>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</si>
  <si>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</si>
  <si>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</si>
  <si>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</si>
  <si>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</si>
  <si>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</si>
  <si>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</si>
  <si>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</si>
  <si>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</si>
  <si>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</si>
  <si>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</si>
  <si>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</si>
  <si>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</si>
  <si>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</si>
  <si>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</si>
  <si>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</si>
  <si>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</si>
  <si>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</si>
  <si>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</si>
  <si>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</si>
  <si>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</si>
  <si>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</si>
  <si>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</si>
  <si>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</si>
  <si>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</si>
  <si>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</si>
  <si>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</si>
  <si>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</si>
  <si>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</si>
  <si>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</si>
  <si>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</si>
  <si>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</si>
  <si>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</si>
  <si>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</si>
  <si>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</si>
  <si>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</si>
  <si>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</si>
  <si>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</si>
  <si>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</si>
  <si>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</si>
  <si>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</si>
  <si>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</si>
  <si>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</si>
  <si>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</si>
  <si>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</si>
  <si>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</si>
  <si>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</si>
  <si>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</si>
  <si>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</si>
  <si>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</si>
  <si>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</si>
  <si>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</si>
  <si>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</si>
  <si>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</si>
  <si>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</si>
  <si>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</si>
  <si>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</si>
  <si>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</si>
  <si>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</si>
  <si>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</si>
  <si>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</si>
  <si>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</si>
  <si>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</si>
  <si>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</si>
  <si>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</si>
  <si>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</si>
  <si>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</si>
  <si>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</si>
  <si>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</si>
  <si>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</si>
  <si>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</si>
  <si>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</si>
  <si>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</si>
  <si>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</si>
  <si>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</si>
  <si>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</si>
  <si>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</si>
  <si>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</si>
  <si>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</si>
  <si>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</si>
  <si>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</si>
  <si>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</si>
  <si>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</si>
  <si>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</si>
  <si>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</si>
  <si>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</si>
  <si>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</si>
  <si>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</si>
  <si>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</si>
  <si>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</si>
  <si>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</si>
  <si>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</si>
  <si>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</si>
  <si>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</si>
  <si>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</si>
  <si>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</si>
  <si>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</si>
  <si>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</si>
  <si>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</si>
  <si>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</si>
  <si>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</si>
  <si>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</si>
  <si>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</si>
  <si>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</si>
  <si>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</si>
  <si>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</si>
  <si>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</si>
  <si>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</si>
  <si>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</si>
  <si>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</si>
  <si>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</si>
  <si>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</si>
  <si>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</si>
  <si>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</si>
  <si>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</si>
  <si>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</si>
  <si>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</si>
  <si>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</si>
  <si>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</si>
  <si>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</si>
  <si>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</si>
  <si>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</si>
  <si>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</si>
  <si>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</si>
  <si>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</si>
  <si>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</si>
  <si>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</si>
  <si>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</si>
  <si>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</si>
  <si>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</si>
  <si>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</si>
  <si>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</si>
  <si>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</si>
  <si>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</si>
  <si>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</si>
  <si>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</si>
  <si>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</si>
  <si>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</si>
  <si>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</si>
  <si>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</si>
  <si>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</si>
  <si>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</si>
  <si>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</si>
  <si>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</si>
  <si>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</si>
  <si>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</si>
  <si>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</si>
  <si>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</si>
  <si>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</si>
  <si>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</si>
  <si>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</si>
  <si>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</si>
  <si>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</si>
  <si>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</si>
  <si>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</si>
  <si>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</si>
  <si>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</si>
  <si>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</si>
  <si>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</si>
  <si>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</si>
  <si>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</si>
  <si>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</si>
  <si>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</si>
  <si>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</si>
  <si>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</si>
  <si>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</si>
  <si>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</si>
  <si>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</si>
  <si>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</si>
  <si>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</si>
  <si>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</si>
  <si>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</si>
  <si>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</si>
  <si>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</si>
  <si>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</si>
  <si>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</si>
  <si>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</si>
  <si>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</si>
  <si>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</si>
  <si>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</si>
  <si>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</si>
  <si>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</si>
  <si>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</si>
  <si>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</si>
  <si>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</si>
  <si>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</si>
  <si>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</si>
  <si>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</si>
  <si>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</si>
  <si>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</si>
  <si>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</si>
  <si>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</si>
  <si>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</si>
  <si>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</si>
  <si>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</si>
  <si>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</si>
  <si>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</si>
  <si>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</si>
  <si>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</si>
  <si>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</si>
  <si>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</si>
  <si>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</si>
  <si>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</si>
  <si>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</si>
  <si>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</si>
  <si>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</si>
  <si>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</si>
  <si>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</si>
  <si>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</si>
  <si>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</si>
  <si>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</si>
  <si>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</si>
  <si>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</si>
  <si>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</si>
  <si>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</si>
  <si>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</si>
  <si>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</si>
  <si>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</si>
  <si>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</si>
  <si>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</si>
  <si>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</si>
  <si>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</si>
  <si>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</si>
  <si>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</si>
  <si>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</si>
  <si>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</si>
  <si>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</si>
  <si>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</si>
  <si>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</si>
  <si>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</si>
  <si>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</si>
  <si>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</si>
  <si>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</si>
  <si>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</si>
  <si>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</si>
  <si>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</si>
  <si>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</si>
  <si>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</si>
  <si>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</si>
  <si>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</si>
  <si>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</si>
  <si>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</si>
  <si>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</si>
  <si>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</si>
  <si>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</si>
  <si>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</si>
  <si>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</si>
  <si>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</si>
  <si>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</si>
  <si>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</si>
  <si>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</si>
  <si>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</si>
  <si>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</si>
  <si>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</si>
  <si>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</si>
  <si>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</si>
  <si>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</si>
  <si>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</si>
  <si>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</si>
  <si>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</si>
  <si>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</si>
  <si>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</si>
  <si>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</si>
  <si>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</si>
  <si>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</si>
  <si>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</si>
  <si>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</si>
  <si>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</si>
  <si>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</si>
  <si>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</si>
  <si>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</si>
  <si>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</si>
  <si>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</si>
  <si>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</si>
  <si>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</si>
  <si>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</si>
  <si>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</si>
  <si>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</si>
  <si>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</si>
  <si>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</si>
  <si>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</si>
  <si>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</si>
  <si>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</si>
  <si>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</si>
  <si>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</si>
  <si>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</si>
  <si>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</si>
  <si>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</si>
  <si>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</si>
  <si>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</si>
  <si>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</si>
  <si>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</si>
  <si>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</si>
  <si>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</si>
  <si>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</si>
  <si>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</si>
  <si>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</si>
  <si>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</si>
  <si>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</si>
  <si>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</si>
  <si>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</si>
  <si>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</si>
  <si>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</si>
  <si>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</si>
  <si>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</si>
  <si>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</si>
  <si>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</si>
  <si>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</si>
  <si>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</si>
  <si>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</si>
  <si>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</si>
  <si>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</si>
  <si>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</si>
  <si>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</si>
  <si>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</si>
  <si>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</si>
  <si>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</si>
  <si>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</si>
  <si>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</si>
  <si>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</si>
  <si>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</si>
  <si>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</si>
  <si>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</si>
  <si>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</si>
  <si>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</si>
  <si>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</si>
  <si>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</si>
  <si>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</si>
  <si>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</si>
  <si>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</si>
  <si>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</si>
  <si>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</si>
  <si>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</si>
  <si>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</si>
  <si>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</si>
  <si>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</si>
  <si>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</si>
  <si>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</si>
  <si>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</si>
  <si>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</si>
  <si>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</si>
  <si>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</si>
  <si>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</si>
  <si>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</si>
  <si>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</si>
  <si>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</si>
  <si>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</si>
  <si>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</si>
  <si>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</si>
  <si>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</si>
  <si>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</si>
  <si>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</si>
  <si>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</si>
  <si>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</si>
  <si>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</si>
  <si>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</si>
  <si>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</si>
  <si>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</si>
  <si>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</si>
  <si>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</si>
  <si>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</si>
  <si>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</si>
  <si>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</si>
  <si>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</si>
  <si>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</si>
  <si>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</si>
  <si>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</si>
  <si>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</si>
  <si>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</si>
  <si>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</si>
  <si>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</si>
  <si>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</si>
  <si>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</si>
  <si>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</si>
  <si>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</si>
  <si>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</si>
  <si>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</si>
  <si>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</si>
  <si>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</si>
  <si>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</si>
  <si>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</si>
  <si>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</si>
  <si>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</si>
  <si>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</si>
  <si>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</si>
  <si>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</si>
  <si>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</si>
  <si>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</si>
  <si>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</si>
  <si>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</si>
  <si>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</si>
  <si>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</si>
  <si>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</si>
  <si>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</si>
  <si>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</si>
  <si>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</si>
  <si>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</si>
  <si>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</si>
  <si>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</si>
  <si>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</si>
  <si>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</si>
  <si>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</si>
  <si>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</si>
  <si>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</si>
  <si>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</si>
  <si>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</si>
  <si>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</si>
  <si>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</si>
  <si>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</si>
  <si>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</si>
  <si>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</si>
  <si>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</si>
  <si>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</si>
  <si>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</si>
  <si>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</si>
  <si>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</si>
  <si>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</si>
  <si>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</si>
  <si>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</si>
  <si>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</si>
  <si>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</si>
  <si>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</si>
  <si>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</si>
  <si>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</si>
  <si>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</si>
  <si>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</si>
  <si>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</si>
  <si>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</si>
  <si>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</si>
  <si>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</si>
  <si>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</si>
  <si>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</si>
  <si>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</si>
  <si>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</si>
  <si>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</si>
  <si>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</si>
  <si>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</si>
  <si>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</si>
  <si>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</si>
  <si>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</si>
  <si>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</si>
  <si>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</si>
  <si>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</si>
  <si>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</si>
  <si>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</si>
  <si>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</si>
  <si>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</si>
  <si>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</si>
  <si>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</si>
  <si>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</si>
  <si>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</si>
  <si>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</si>
  <si>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</si>
  <si>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</si>
  <si>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</si>
  <si>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</si>
  <si>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</si>
  <si>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</si>
  <si>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</si>
  <si>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</si>
  <si>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</si>
  <si>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</si>
  <si>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</si>
  <si>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</si>
  <si>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</si>
  <si>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</si>
  <si>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</si>
  <si>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</si>
  <si>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</si>
  <si>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</si>
  <si>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</si>
  <si>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</si>
  <si>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</si>
  <si>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</si>
  <si>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</si>
  <si>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</si>
  <si>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</si>
  <si>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</si>
  <si>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</si>
  <si>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</si>
  <si>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</si>
  <si>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</si>
  <si>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</si>
  <si>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</si>
  <si>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</si>
  <si>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</si>
  <si>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</si>
  <si>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</si>
  <si>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</si>
  <si>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</si>
  <si>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</si>
  <si>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</si>
  <si>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</si>
  <si>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</si>
  <si>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</si>
  <si>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</si>
  <si>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</si>
  <si>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</si>
  <si>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</si>
  <si>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</si>
  <si>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</si>
  <si>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</si>
  <si>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</si>
  <si>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</si>
  <si>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</si>
  <si>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</si>
  <si>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</si>
  <si>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</si>
  <si>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</si>
  <si>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</si>
  <si>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</si>
  <si>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</si>
  <si>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</si>
  <si>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</si>
  <si>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</si>
  <si>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</si>
  <si>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</si>
  <si>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</si>
  <si>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</si>
  <si>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</si>
  <si>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</si>
  <si>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</si>
  <si>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</si>
  <si>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</si>
  <si>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</si>
  <si>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</si>
  <si>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</si>
  <si>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</si>
  <si>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</si>
  <si>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</si>
  <si>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</si>
  <si>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</si>
  <si>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</si>
  <si>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</si>
  <si>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</si>
  <si>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</si>
  <si>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</si>
  <si>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</si>
  <si>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</si>
  <si>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</si>
  <si>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</si>
  <si>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</si>
  <si>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</si>
  <si>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</si>
  <si>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</si>
  <si>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</si>
  <si>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</si>
  <si>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</si>
  <si>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</si>
  <si>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</si>
  <si>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</si>
  <si>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</si>
  <si>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</si>
  <si>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</si>
  <si>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</si>
  <si>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</si>
  <si>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</si>
  <si>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</si>
  <si>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</si>
  <si>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</si>
  <si>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</si>
  <si>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</si>
  <si>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</si>
  <si>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</si>
  <si>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</si>
  <si>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</si>
  <si>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</si>
  <si>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</si>
  <si>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</si>
  <si>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</si>
  <si>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</si>
  <si>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</si>
  <si>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</si>
  <si>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</si>
  <si>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</si>
  <si>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</si>
  <si>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</si>
  <si>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</si>
  <si>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</si>
  <si>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</si>
  <si>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</si>
  <si>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</si>
  <si>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</si>
  <si>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</si>
  <si>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</si>
  <si>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</si>
  <si>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</si>
  <si>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</si>
  <si>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</si>
  <si>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</si>
  <si>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</si>
  <si>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</si>
  <si>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</si>
  <si>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</si>
  <si>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</si>
  <si>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</si>
  <si>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</si>
  <si>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</si>
  <si>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</si>
  <si>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</si>
  <si>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</si>
  <si>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</si>
  <si>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</si>
  <si>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</si>
  <si>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</si>
  <si>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</si>
  <si>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</si>
  <si>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</si>
  <si>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</si>
  <si>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</si>
  <si>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</si>
  <si>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</si>
  <si>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</si>
  <si>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</si>
  <si>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</si>
  <si>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</si>
  <si>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</si>
  <si>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</si>
  <si>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</si>
  <si>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</si>
  <si>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</si>
  <si>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</si>
  <si>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</si>
  <si>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</si>
  <si>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</si>
  <si>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</si>
  <si>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</si>
  <si>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</si>
  <si>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</si>
  <si>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</si>
  <si>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</si>
  <si>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</si>
  <si>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</si>
  <si>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</si>
  <si>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</si>
  <si>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</si>
  <si>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</si>
  <si>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</si>
  <si>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</si>
  <si>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</si>
  <si>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</si>
  <si>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</si>
  <si>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</si>
  <si>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</si>
  <si>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</si>
  <si>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</si>
  <si>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</si>
  <si>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</si>
  <si>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</si>
  <si>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</si>
  <si>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</si>
  <si>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</si>
  <si>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</si>
  <si>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</si>
  <si>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</si>
  <si>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</si>
  <si>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</si>
  <si>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</si>
  <si>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</si>
  <si>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</si>
  <si>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</si>
  <si>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</si>
  <si>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</si>
  <si>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</si>
  <si>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</si>
  <si>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</si>
  <si>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</si>
  <si>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</si>
  <si>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</si>
  <si>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</si>
  <si>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</si>
  <si>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</si>
  <si>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</si>
  <si>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</si>
  <si>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</si>
  <si>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</si>
  <si>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</si>
  <si>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</si>
  <si>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</si>
  <si>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</si>
  <si>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</si>
  <si>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</si>
  <si>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</si>
  <si>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</si>
  <si>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</si>
  <si>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</si>
  <si>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</si>
  <si>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</si>
  <si>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</si>
  <si>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</si>
  <si>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</si>
  <si>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</si>
  <si>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</si>
  <si>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</si>
  <si>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</si>
  <si>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</si>
  <si>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</si>
  <si>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</si>
  <si>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</si>
  <si>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</si>
  <si>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</si>
  <si>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</si>
  <si>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</si>
  <si>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</si>
  <si>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</si>
  <si>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</si>
  <si>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</si>
  <si>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</si>
  <si>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</si>
  <si>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</si>
  <si>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</si>
  <si>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</si>
  <si>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</si>
  <si>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</si>
  <si>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</si>
  <si>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</si>
  <si>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</si>
  <si>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</si>
  <si>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</si>
  <si>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</si>
  <si>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</si>
  <si>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</si>
  <si>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</si>
  <si>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</si>
  <si>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</si>
  <si>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</si>
  <si>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</si>
  <si>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</si>
  <si>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</si>
  <si>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</si>
  <si>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</si>
  <si>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</si>
  <si>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</si>
  <si>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</si>
  <si>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</si>
  <si>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</si>
  <si>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</si>
  <si>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</si>
  <si>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</si>
  <si>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</si>
  <si>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</si>
  <si>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</si>
  <si>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</si>
  <si>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</si>
  <si>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</si>
  <si>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</si>
  <si>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</si>
  <si>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</si>
  <si>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</si>
  <si>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</si>
  <si>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</si>
  <si>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</si>
  <si>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</si>
  <si>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</si>
  <si>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</si>
  <si>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</si>
  <si>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</si>
  <si>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</si>
  <si>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</si>
  <si>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</si>
  <si>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</si>
  <si>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</si>
  <si>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</si>
  <si>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</si>
  <si>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</si>
  <si>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</si>
  <si>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</si>
  <si>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</si>
  <si>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</si>
  <si>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</si>
  <si>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</si>
  <si>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</si>
  <si>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</si>
  <si>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</si>
  <si>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</si>
  <si>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</si>
  <si>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</si>
  <si>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</si>
  <si>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</si>
  <si>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</si>
  <si>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</si>
  <si>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</si>
  <si>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</si>
  <si>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</si>
  <si>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</si>
  <si>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</si>
  <si>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</si>
  <si>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</si>
  <si>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</si>
  <si>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</si>
  <si>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</si>
  <si>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</si>
  <si>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</si>
  <si>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</si>
  <si>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</si>
  <si>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</si>
  <si>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</si>
  <si>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</si>
  <si>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</si>
  <si>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</si>
  <si>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</si>
  <si>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</si>
  <si>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</si>
  <si>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</si>
  <si>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</si>
  <si>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</si>
  <si>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</si>
  <si>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</si>
  <si>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</si>
  <si>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</si>
  <si>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</si>
  <si>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</si>
  <si>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</si>
  <si>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</si>
  <si>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</si>
  <si>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</si>
  <si>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</si>
  <si>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</si>
  <si>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</si>
  <si>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</si>
  <si>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</si>
  <si>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</si>
  <si>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</si>
  <si>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</si>
  <si>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</si>
  <si>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</si>
  <si>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</si>
  <si>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</si>
  <si>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</si>
  <si>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</si>
  <si>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</si>
  <si>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</si>
  <si>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</si>
  <si>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</si>
  <si>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</si>
  <si>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</si>
  <si>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</si>
  <si>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</si>
  <si>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</si>
  <si>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</si>
  <si>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</si>
  <si>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</si>
  <si>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</si>
  <si>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</si>
  <si>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</si>
  <si>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</si>
  <si>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</si>
  <si>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</si>
  <si>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</si>
  <si>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</si>
  <si>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</si>
  <si>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</si>
  <si>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</si>
  <si>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</si>
  <si>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</si>
  <si>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</si>
  <si>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</si>
  <si>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</si>
  <si>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</si>
  <si>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</si>
  <si>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</si>
  <si>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</si>
  <si>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</si>
  <si>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</si>
  <si>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</si>
  <si>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</si>
  <si>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</si>
  <si>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</si>
  <si>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</si>
  <si>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</si>
  <si>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</si>
  <si>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</si>
  <si>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</si>
  <si>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</si>
  <si>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</si>
  <si>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</si>
  <si>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</si>
  <si>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</si>
  <si>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</si>
  <si>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</si>
  <si>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</si>
  <si>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</si>
  <si>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</si>
  <si>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</si>
  <si>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</si>
  <si>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</si>
  <si>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</si>
  <si>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</si>
  <si>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</si>
  <si>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</si>
  <si>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</si>
  <si>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</si>
  <si>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</si>
  <si>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</si>
  <si>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</si>
  <si>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</si>
  <si>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</si>
  <si>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</si>
  <si>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</si>
  <si>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</si>
  <si>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</si>
  <si>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</si>
  <si>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</si>
  <si>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</si>
  <si>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</si>
  <si>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</si>
  <si>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</si>
  <si>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</si>
  <si>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</si>
  <si>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</si>
  <si>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</si>
  <si>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</si>
  <si>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</si>
  <si>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</si>
  <si>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</si>
  <si>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</si>
  <si>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</si>
  <si>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</si>
  <si>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</si>
  <si>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</si>
  <si>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</si>
  <si>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</si>
  <si>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</si>
  <si>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</si>
  <si>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</si>
  <si>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</si>
  <si>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</si>
  <si>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</si>
  <si>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</si>
  <si>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</si>
  <si>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</si>
  <si>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</si>
  <si>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</si>
  <si>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</si>
  <si>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</si>
  <si>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</si>
  <si>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</si>
  <si>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</si>
  <si>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</si>
  <si>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</si>
  <si>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</si>
  <si>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</si>
  <si>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</si>
  <si>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</si>
  <si>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</si>
  <si>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</si>
  <si>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</si>
  <si>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</si>
  <si>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</si>
  <si>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</si>
  <si>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</si>
  <si>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</si>
  <si>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</si>
  <si>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</si>
  <si>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</si>
  <si>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</si>
  <si>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</si>
  <si>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</si>
  <si>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</si>
  <si>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</si>
  <si>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</si>
  <si>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</si>
  <si>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</si>
  <si>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</si>
  <si>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</si>
  <si>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</si>
  <si>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</si>
  <si>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</si>
  <si>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</si>
  <si>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</si>
  <si>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</si>
  <si>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</si>
  <si>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</si>
  <si>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</si>
  <si>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</si>
  <si>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</si>
  <si>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</si>
  <si>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</si>
  <si>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</si>
  <si>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</si>
  <si>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</si>
  <si>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</si>
  <si>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</si>
  <si>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</si>
  <si>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</si>
  <si>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</si>
  <si>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</si>
  <si>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</si>
  <si>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</si>
  <si>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</si>
  <si>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</si>
  <si>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</si>
  <si>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</si>
  <si>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</si>
  <si>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</si>
  <si>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</si>
  <si>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</si>
  <si>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</si>
  <si>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</si>
  <si>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</si>
  <si>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</si>
  <si>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</si>
  <si>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</si>
  <si>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</si>
  <si>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</si>
  <si>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</si>
  <si>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</si>
  <si>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</si>
  <si>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</si>
  <si>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</si>
  <si>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</si>
  <si>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</si>
  <si>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</si>
  <si>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</si>
  <si>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</si>
  <si>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</si>
  <si>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</si>
  <si>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</si>
  <si>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</si>
  <si>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</si>
  <si>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</si>
  <si>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</si>
  <si>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</si>
  <si>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</si>
  <si>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</si>
  <si>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</si>
  <si>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</si>
  <si>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</si>
  <si>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</si>
  <si>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</si>
  <si>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</si>
  <si>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</si>
  <si>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</si>
  <si>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</si>
  <si>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</si>
  <si>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</si>
  <si>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</si>
  <si>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</si>
  <si>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</si>
  <si>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</si>
  <si>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</si>
  <si>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</si>
  <si>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</si>
  <si>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</si>
  <si>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</si>
  <si>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</si>
  <si>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</si>
  <si>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</si>
  <si>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</si>
  <si>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</si>
  <si>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</si>
  <si>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</si>
  <si>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</si>
  <si>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</si>
  <si>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</si>
  <si>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</si>
  <si>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</si>
  <si>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</si>
  <si>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</si>
  <si>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</si>
  <si>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</si>
  <si>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</si>
  <si>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</si>
  <si>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</si>
  <si>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</si>
  <si>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</si>
  <si>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</si>
  <si>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</si>
  <si>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</si>
  <si>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</si>
  <si>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</si>
  <si>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</si>
  <si>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</si>
  <si>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</si>
  <si>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</si>
  <si>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</si>
  <si>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</si>
  <si>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</si>
  <si>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</si>
  <si>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</si>
  <si>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</si>
  <si>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</si>
  <si>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</si>
  <si>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</si>
  <si>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</si>
  <si>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</si>
  <si>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</si>
  <si>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</si>
  <si>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</si>
  <si>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</si>
  <si>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</si>
  <si>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</si>
  <si>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</si>
  <si>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</si>
  <si>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</si>
  <si>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</si>
  <si>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</si>
  <si>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</si>
  <si>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</si>
  <si>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</si>
  <si>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</si>
  <si>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</si>
  <si>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</si>
  <si>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</si>
  <si>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</si>
  <si>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</si>
  <si>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</si>
  <si>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</si>
  <si>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</si>
  <si>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</si>
  <si>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</si>
  <si>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</si>
  <si>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</si>
  <si>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</si>
  <si>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</si>
  <si>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</si>
  <si>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</si>
  <si>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</si>
  <si>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</si>
  <si>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</si>
  <si>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</si>
  <si>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</si>
  <si>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</si>
  <si>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</si>
  <si>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</si>
  <si>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</si>
  <si>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</si>
  <si>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</si>
  <si>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</si>
  <si>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</si>
  <si>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</si>
  <si>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</si>
  <si>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</si>
  <si>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</si>
  <si>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</si>
  <si>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</si>
  <si>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</si>
  <si>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</si>
  <si>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</si>
  <si>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</si>
  <si>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</si>
  <si>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</si>
  <si>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</si>
  <si>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</si>
  <si>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</si>
  <si>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</si>
  <si>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</si>
  <si>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</si>
  <si>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</si>
  <si>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</si>
  <si>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</si>
  <si>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</si>
  <si>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</si>
  <si>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</si>
  <si>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</si>
  <si>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</si>
  <si>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</si>
  <si>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</si>
  <si>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</si>
  <si>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</si>
  <si>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</si>
  <si>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</si>
  <si>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</si>
  <si>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</si>
  <si>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</si>
  <si>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</si>
  <si>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</si>
  <si>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</si>
  <si>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</si>
  <si>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</si>
  <si>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</si>
  <si>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</si>
  <si>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</si>
  <si>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</si>
  <si>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</si>
  <si>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</si>
  <si>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</si>
  <si>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</si>
  <si>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</si>
  <si>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</si>
  <si>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</si>
  <si>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</si>
  <si>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</si>
  <si>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</si>
  <si>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</si>
  <si>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</si>
  <si>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</si>
  <si>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</si>
  <si>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</si>
  <si>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</si>
  <si>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</si>
  <si>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</si>
  <si>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</si>
  <si>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</si>
  <si>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</si>
  <si>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</si>
  <si>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</si>
  <si>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</si>
  <si>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</si>
  <si>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</si>
  <si>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</si>
  <si>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</si>
  <si>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</si>
  <si>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</si>
  <si>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</si>
  <si>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</si>
  <si>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</si>
  <si>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</si>
  <si>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</si>
  <si>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</si>
  <si>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</si>
  <si>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</si>
  <si>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</si>
  <si>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</si>
  <si>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</si>
  <si>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</si>
  <si>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</si>
  <si>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</si>
  <si>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</si>
  <si>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</si>
  <si>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</si>
  <si>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</si>
  <si>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</si>
  <si>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</si>
  <si>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</si>
  <si>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</si>
  <si>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</si>
  <si>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</si>
  <si>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</si>
  <si>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</si>
  <si>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</si>
  <si>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</si>
  <si>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</si>
  <si>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</si>
  <si>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</si>
  <si>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</si>
  <si>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</si>
  <si>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</si>
  <si>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</si>
  <si>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</si>
  <si>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</si>
  <si>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</si>
  <si>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</si>
  <si>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</si>
  <si>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</si>
  <si>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</si>
  <si>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</si>
  <si>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</si>
  <si>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</si>
  <si>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</si>
  <si>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</si>
  <si>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</si>
  <si>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</si>
  <si>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</si>
  <si>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</si>
  <si>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</si>
  <si>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</si>
  <si>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</si>
  <si>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</si>
  <si>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</si>
  <si>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</si>
  <si>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</si>
  <si>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</si>
  <si>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</si>
  <si>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</si>
  <si>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</si>
  <si>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</si>
  <si>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</si>
  <si>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</si>
  <si>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</si>
  <si>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</si>
  <si>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</si>
  <si>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</si>
  <si>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</si>
  <si>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</si>
  <si>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</si>
  <si>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</si>
  <si>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</si>
  <si>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</si>
  <si>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</si>
  <si>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</si>
  <si>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</si>
  <si>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</si>
  <si>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</si>
  <si>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</si>
  <si>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</si>
  <si>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</si>
  <si>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</si>
  <si>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</si>
  <si>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</si>
  <si>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</si>
  <si>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</si>
  <si>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</si>
  <si>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</si>
  <si>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</si>
  <si>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</si>
  <si>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</si>
  <si>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</si>
  <si>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</si>
  <si>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</si>
  <si>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</si>
  <si>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</si>
  <si>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</si>
  <si>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</si>
  <si>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</si>
  <si>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</si>
  <si>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</si>
  <si>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</si>
  <si>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</si>
  <si>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</si>
  <si>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</si>
  <si>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</si>
  <si>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</si>
  <si>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</si>
  <si>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</si>
  <si>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</si>
  <si>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</si>
  <si>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</si>
  <si>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</si>
  <si>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</si>
  <si>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</si>
  <si>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</si>
  <si>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</si>
  <si>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</si>
  <si>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</si>
  <si>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</si>
  <si>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</si>
  <si>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</si>
  <si>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</si>
  <si>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</si>
  <si>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</si>
  <si>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</si>
  <si>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</si>
  <si>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</si>
  <si>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</si>
  <si>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</si>
  <si>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</si>
  <si>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</si>
  <si>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</si>
  <si>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</si>
  <si>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</si>
  <si>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</si>
  <si>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</si>
  <si>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</si>
  <si>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</si>
  <si>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</si>
  <si>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</si>
  <si>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</si>
  <si>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</si>
  <si>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</si>
  <si>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</si>
  <si>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</si>
  <si>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</si>
  <si>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</si>
  <si>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</si>
  <si>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</si>
  <si>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</si>
  <si>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</si>
  <si>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</si>
  <si>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</si>
  <si>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</si>
  <si>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</si>
  <si>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</si>
  <si>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</si>
  <si>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</si>
  <si>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</si>
  <si>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</si>
  <si>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</si>
  <si>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</si>
  <si>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</si>
  <si>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</si>
  <si>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</si>
  <si>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</si>
  <si>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</si>
  <si>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</si>
  <si>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</si>
  <si>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</si>
  <si>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</si>
  <si>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</si>
  <si>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</si>
  <si>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</si>
  <si>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</si>
  <si>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</si>
  <si>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</si>
  <si>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</si>
  <si>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</si>
  <si>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</si>
  <si>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</si>
  <si>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</si>
  <si>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</si>
  <si>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</si>
  <si>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</si>
  <si>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</si>
  <si>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</si>
  <si>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</si>
  <si>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</si>
  <si>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</si>
  <si>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</si>
  <si>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</si>
  <si>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</si>
  <si>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</si>
  <si>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</si>
  <si>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</si>
  <si>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</si>
  <si>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</si>
  <si>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</si>
  <si>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</si>
  <si>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</si>
  <si>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</si>
  <si>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</si>
  <si>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</si>
  <si>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</si>
  <si>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</si>
  <si>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</si>
  <si>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</si>
  <si>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</si>
  <si>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</si>
  <si>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</si>
  <si>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</si>
  <si>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</si>
  <si>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</si>
  <si>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</si>
  <si>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</si>
  <si>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</si>
  <si>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</si>
  <si>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</si>
  <si>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</si>
  <si>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</si>
  <si>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</si>
  <si>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</si>
  <si>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</si>
  <si>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</si>
  <si>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</si>
  <si>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</si>
  <si>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</si>
  <si>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</si>
  <si>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</si>
  <si>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</si>
  <si>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</si>
  <si>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</si>
  <si>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</si>
  <si>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</si>
  <si>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</si>
  <si>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</si>
  <si>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</si>
  <si>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</si>
  <si>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</si>
  <si>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</si>
  <si>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</si>
  <si>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</si>
  <si>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</si>
  <si>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</si>
  <si>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</si>
  <si>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</si>
  <si>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</si>
  <si>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</si>
  <si>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</si>
  <si>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</si>
  <si>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</si>
  <si>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</si>
  <si>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</si>
  <si>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</si>
  <si>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</si>
  <si>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</si>
  <si>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</si>
  <si>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</si>
  <si>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</si>
  <si>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</si>
  <si>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</si>
  <si>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</si>
  <si>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</si>
  <si>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</si>
  <si>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</si>
  <si>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</si>
  <si>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</si>
  <si>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</si>
  <si>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</si>
  <si>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</si>
  <si>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</si>
  <si>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</si>
  <si>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</si>
  <si>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</si>
  <si>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</si>
  <si>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</si>
  <si>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</si>
  <si>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</si>
  <si>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</si>
  <si>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</si>
  <si>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</si>
  <si>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</si>
  <si>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</si>
  <si>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</si>
  <si>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</si>
  <si>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</si>
  <si>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</si>
  <si>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</si>
  <si>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</si>
  <si>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</si>
  <si>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</si>
  <si>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</si>
  <si>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</si>
  <si>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</si>
  <si>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</si>
  <si>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</si>
  <si>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</si>
  <si>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</si>
  <si>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</si>
  <si>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</si>
  <si>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</si>
  <si>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</si>
  <si>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</si>
  <si>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</si>
  <si>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</si>
  <si>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</si>
  <si>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</si>
  <si>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</si>
  <si>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</si>
  <si>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</si>
  <si>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</si>
  <si>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</si>
  <si>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</si>
  <si>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</si>
  <si>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</si>
  <si>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</si>
  <si>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</si>
  <si>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</si>
  <si>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</si>
  <si>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</si>
  <si>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</si>
  <si>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</si>
  <si>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</si>
  <si>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</si>
  <si>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</si>
  <si>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</si>
  <si>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</si>
  <si>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</si>
  <si>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</si>
  <si>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</si>
  <si>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</si>
  <si>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</si>
  <si>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</si>
  <si>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</si>
  <si>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</si>
  <si>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</si>
  <si>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</si>
  <si>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</si>
  <si>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</si>
  <si>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</si>
  <si>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</si>
  <si>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</si>
  <si>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</si>
  <si>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</si>
  <si>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</si>
  <si>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</si>
  <si>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</si>
  <si>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</si>
  <si>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</si>
  <si>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</si>
  <si>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</si>
  <si>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</si>
  <si>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</si>
  <si>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</si>
  <si>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</si>
  <si>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</si>
  <si>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</si>
  <si>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</si>
  <si>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</si>
  <si>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</si>
  <si>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</si>
  <si>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</si>
  <si>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</si>
  <si>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</si>
  <si>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</si>
  <si>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</si>
  <si>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</si>
  <si>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</si>
  <si>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</si>
  <si>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</si>
  <si>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</si>
  <si>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</si>
  <si>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</si>
  <si>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</si>
  <si>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</si>
  <si>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</si>
  <si>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</si>
  <si>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</si>
  <si>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</si>
  <si>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</si>
  <si>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</si>
  <si>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</si>
  <si>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</si>
  <si>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</si>
  <si>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</si>
  <si>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</si>
  <si>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</si>
  <si>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</si>
  <si>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</si>
  <si>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</si>
  <si>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</si>
  <si>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</si>
  <si>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</si>
  <si>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</si>
  <si>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</si>
  <si>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</si>
  <si>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</si>
  <si>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</si>
  <si>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</si>
  <si>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</si>
  <si>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</si>
  <si>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</si>
  <si>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</si>
  <si>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</si>
  <si>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</si>
  <si>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</si>
  <si>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</si>
  <si>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</si>
  <si>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</si>
  <si>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</si>
  <si>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</si>
  <si>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</si>
  <si>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</si>
  <si>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</si>
  <si>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</si>
  <si>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</si>
  <si>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</si>
  <si>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</si>
  <si>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</si>
  <si>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</si>
  <si>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</si>
  <si>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</si>
  <si>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</si>
  <si>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</si>
  <si>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</si>
  <si>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</si>
  <si>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</si>
  <si>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</si>
  <si>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</si>
  <si>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</si>
  <si>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</si>
  <si>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</si>
  <si>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</si>
  <si>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</si>
  <si>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</si>
  <si>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</si>
  <si>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</si>
  <si>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</si>
  <si>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</si>
  <si>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</si>
  <si>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</si>
  <si>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</si>
  <si>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</si>
  <si>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</si>
  <si>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</si>
  <si>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</si>
  <si>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</si>
  <si>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</si>
  <si>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</si>
  <si>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</si>
  <si>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</si>
  <si>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</si>
  <si>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</si>
  <si>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</si>
  <si>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</si>
  <si>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</si>
  <si>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</si>
  <si>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</si>
  <si>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</si>
  <si>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</si>
  <si>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</si>
  <si>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</si>
  <si>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</si>
  <si>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</si>
  <si>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</si>
  <si>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</si>
  <si>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</si>
  <si>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</si>
  <si>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</si>
  <si>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</si>
  <si>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</si>
  <si>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</si>
  <si>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</si>
  <si>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</si>
  <si>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</si>
  <si>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</si>
  <si>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</si>
  <si>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</si>
  <si>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</si>
  <si>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</si>
  <si>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</si>
  <si>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</si>
  <si>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</si>
  <si>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</si>
  <si>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</si>
  <si>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</si>
  <si>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</si>
  <si>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</si>
  <si>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</si>
  <si>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</si>
  <si>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</si>
  <si>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</si>
  <si>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</si>
  <si>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</si>
  <si>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</si>
  <si>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</si>
  <si>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</si>
  <si>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</si>
  <si>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</si>
  <si>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</si>
  <si>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</si>
  <si>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</si>
  <si>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</si>
  <si>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</si>
  <si>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</si>
  <si>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</si>
  <si>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</si>
  <si>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</si>
  <si>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</si>
  <si>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</si>
  <si>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</si>
  <si>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</si>
  <si>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</si>
  <si>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</si>
  <si>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</si>
  <si>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</si>
  <si>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</si>
  <si>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</si>
  <si>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</si>
  <si>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</si>
  <si>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</si>
  <si>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</si>
  <si>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</si>
  <si>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</si>
  <si>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</si>
  <si>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</si>
  <si>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</si>
  <si>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</si>
  <si>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</si>
  <si>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</si>
  <si>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</si>
  <si>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</si>
  <si>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</si>
  <si>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</si>
  <si>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</si>
  <si>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</si>
  <si>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</si>
  <si>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</si>
  <si>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</si>
  <si>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</si>
  <si>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</si>
  <si>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</si>
  <si>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</si>
  <si>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</si>
  <si>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</si>
  <si>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</si>
  <si>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</si>
  <si>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</si>
  <si>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</si>
  <si>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</si>
  <si>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</si>
  <si>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</si>
  <si>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</si>
  <si>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</si>
  <si>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</si>
  <si>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</si>
  <si>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</si>
  <si>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</si>
  <si>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</si>
  <si>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</si>
  <si>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</si>
  <si>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</si>
  <si>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</si>
  <si>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</si>
  <si>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</si>
  <si>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</si>
  <si>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</si>
  <si>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</si>
  <si>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</si>
  <si>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</si>
  <si>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</si>
  <si>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</si>
  <si>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</si>
  <si>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</si>
  <si>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</si>
  <si>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</si>
  <si>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</si>
  <si>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</si>
  <si>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</si>
  <si>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</si>
  <si>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</si>
  <si>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</si>
  <si>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</si>
  <si>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</si>
  <si>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</si>
  <si>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</si>
  <si>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</si>
  <si>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</si>
  <si>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</si>
  <si>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</si>
  <si>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</si>
  <si>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</si>
  <si>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</si>
  <si>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</si>
  <si>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</si>
  <si>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</si>
  <si>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</si>
  <si>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</si>
  <si>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</si>
  <si>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</si>
  <si>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</si>
  <si>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</si>
  <si>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</si>
  <si>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</si>
  <si>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</si>
  <si>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</si>
  <si>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</si>
  <si>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</si>
  <si>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</si>
  <si>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</si>
  <si>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</si>
  <si>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</si>
  <si>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</si>
  <si>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</si>
  <si>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</si>
  <si>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</si>
  <si>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</si>
  <si>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</si>
  <si>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</si>
  <si>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</si>
  <si>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</si>
  <si>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</si>
  <si>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</si>
  <si>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</si>
  <si>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</si>
  <si>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</si>
  <si>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</si>
  <si>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</si>
  <si>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</si>
  <si>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</si>
  <si>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</si>
  <si>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</si>
  <si>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</si>
  <si>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</si>
  <si>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</si>
  <si>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</si>
  <si>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</si>
  <si>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</si>
  <si>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</si>
  <si>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</si>
  <si>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</si>
  <si>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</si>
  <si>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</si>
  <si>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</si>
  <si>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</si>
  <si>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</si>
  <si>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</si>
  <si>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</si>
  <si>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</si>
  <si>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</si>
  <si>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</si>
  <si>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</si>
  <si>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</si>
  <si>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</si>
  <si>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</si>
  <si>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</si>
  <si>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</si>
  <si>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</si>
  <si>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</si>
  <si>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</si>
  <si>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</si>
  <si>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</si>
  <si>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</si>
  <si>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</si>
  <si>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</si>
  <si>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</si>
  <si>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</si>
  <si>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</si>
  <si>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</si>
  <si>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</si>
  <si>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</si>
  <si>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</si>
  <si>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</si>
  <si>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</si>
  <si>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</si>
  <si>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</si>
  <si>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</si>
  <si>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</si>
  <si>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</si>
  <si>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</si>
  <si>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</si>
  <si>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</si>
  <si>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</si>
  <si>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</si>
  <si>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</si>
  <si>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</si>
  <si>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</si>
  <si>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</si>
  <si>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</si>
  <si>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</si>
  <si>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</si>
  <si>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</si>
  <si>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</si>
  <si>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</si>
  <si>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</si>
  <si>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</si>
  <si>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</si>
  <si>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</si>
  <si>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</si>
  <si>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</si>
  <si>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</si>
  <si>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</si>
  <si>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</si>
  <si>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</si>
  <si>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</si>
  <si>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</si>
  <si>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</si>
  <si>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</si>
  <si>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</si>
  <si>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</si>
  <si>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</si>
  <si>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</si>
  <si>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</si>
  <si>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</si>
  <si>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</si>
  <si>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</si>
  <si>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</si>
  <si>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</si>
  <si>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</si>
  <si>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</si>
  <si>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</si>
  <si>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</si>
  <si>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</si>
  <si>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</si>
  <si>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</si>
  <si>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</si>
  <si>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</si>
  <si>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</si>
  <si>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</si>
  <si>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</si>
  <si>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</si>
  <si>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</si>
  <si>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</si>
  <si>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</si>
  <si>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</si>
  <si>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</si>
  <si>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</si>
  <si>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</si>
  <si>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</si>
  <si>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</si>
  <si>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</si>
  <si>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</si>
  <si>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</si>
  <si>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</si>
  <si>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</si>
  <si>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</si>
  <si>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</si>
  <si>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</si>
  <si>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</si>
  <si>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</si>
  <si>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</si>
  <si>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</si>
  <si>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</si>
  <si>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</si>
  <si>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</si>
  <si>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</si>
  <si>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</si>
  <si>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</si>
  <si>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</si>
  <si>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</si>
  <si>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</si>
  <si>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</si>
  <si>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</si>
  <si>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</si>
  <si>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</si>
  <si>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</si>
  <si>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</si>
  <si>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</si>
  <si>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</si>
  <si>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</si>
  <si>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</si>
  <si>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</si>
  <si>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</si>
  <si>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</si>
  <si>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</si>
  <si>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</si>
  <si>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</si>
  <si>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</si>
  <si>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</si>
  <si>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</si>
  <si>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</si>
  <si>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</si>
  <si>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</si>
  <si>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</si>
  <si>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</si>
  <si>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</si>
  <si>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</si>
  <si>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</si>
  <si>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</si>
  <si>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</si>
  <si>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</si>
  <si>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</si>
  <si>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</si>
  <si>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</si>
  <si>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</si>
  <si>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</si>
  <si>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</si>
  <si>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</si>
  <si>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</si>
  <si>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</si>
  <si>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</si>
  <si>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</si>
  <si>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</si>
  <si>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</si>
  <si>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</si>
  <si>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</si>
  <si>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</si>
  <si>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</si>
  <si>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</si>
  <si>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</si>
  <si>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</si>
  <si>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</si>
  <si>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</si>
  <si>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</si>
  <si>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</si>
  <si>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</si>
  <si>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</si>
  <si>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</si>
  <si>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</si>
  <si>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</si>
  <si>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</si>
  <si>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</si>
  <si>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</si>
  <si>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</si>
  <si>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</si>
  <si>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</si>
  <si>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</si>
  <si>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</si>
  <si>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</si>
  <si>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</si>
  <si>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</si>
  <si>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</si>
  <si>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</si>
  <si>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</si>
  <si>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</si>
  <si>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</si>
  <si>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</si>
  <si>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</si>
  <si>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</si>
  <si>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</si>
  <si>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</si>
  <si>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</si>
  <si>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</si>
  <si>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</si>
  <si>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</si>
  <si>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</si>
  <si>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</si>
  <si>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</si>
  <si>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</si>
  <si>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</si>
  <si>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</si>
  <si>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</si>
  <si>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</si>
  <si>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</si>
  <si>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</si>
  <si>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</si>
  <si>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</si>
  <si>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</si>
  <si>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</si>
  <si>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</si>
  <si>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</si>
  <si>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</si>
  <si>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</si>
  <si>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</si>
  <si>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</si>
  <si>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</si>
  <si>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</si>
  <si>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</si>
  <si>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</si>
  <si>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</si>
  <si>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</si>
  <si>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</si>
  <si>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</si>
  <si>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</si>
  <si>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</si>
  <si>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</si>
  <si>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</si>
  <si>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</si>
  <si>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</si>
  <si>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</si>
  <si>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</si>
  <si>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</si>
  <si>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</si>
  <si>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</si>
  <si>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</si>
  <si>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</si>
  <si>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</si>
  <si>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</si>
  <si>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</si>
  <si>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</si>
  <si>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</si>
  <si>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</si>
  <si>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</si>
  <si>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</si>
  <si>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</si>
  <si>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</si>
  <si>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</si>
  <si>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</si>
  <si>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</si>
  <si>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</si>
  <si>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</si>
  <si>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</si>
  <si>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</si>
  <si>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</si>
  <si>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</si>
  <si>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</si>
  <si>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</si>
  <si>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</si>
  <si>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</si>
  <si>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</si>
  <si>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</si>
  <si>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</si>
  <si>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</si>
  <si>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</si>
  <si>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</si>
  <si>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</si>
  <si>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</si>
  <si>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</si>
  <si>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</si>
  <si>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</si>
  <si>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</si>
  <si>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</si>
  <si>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</si>
  <si>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</si>
  <si>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</si>
  <si>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</si>
  <si>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</si>
  <si>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</si>
  <si>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</si>
  <si>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</si>
  <si>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</si>
  <si>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</si>
  <si>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</si>
  <si>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</si>
  <si>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</si>
  <si>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</si>
  <si>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</si>
  <si>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</si>
  <si>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</si>
  <si>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</si>
  <si>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</si>
  <si>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</si>
  <si>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</si>
  <si>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</si>
  <si>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</si>
  <si>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</si>
  <si>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</si>
  <si>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</si>
  <si>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</si>
  <si>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</si>
  <si>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</si>
  <si>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</si>
  <si>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</si>
  <si>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</si>
  <si>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</si>
  <si>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</si>
  <si>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</si>
  <si>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</si>
  <si>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</si>
  <si>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</si>
  <si>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</si>
  <si>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</si>
  <si>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</si>
  <si>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</si>
  <si>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</si>
  <si>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</si>
  <si>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</si>
  <si>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</si>
  <si>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</si>
  <si>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</si>
  <si>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</si>
  <si>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</si>
  <si>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</si>
  <si>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</si>
  <si>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</si>
  <si>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</si>
  <si>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</si>
  <si>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</si>
  <si>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</si>
  <si>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</si>
  <si>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</si>
  <si>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</si>
  <si>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</si>
  <si>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</si>
  <si>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</si>
  <si>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</si>
  <si>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</si>
  <si>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</si>
  <si>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</si>
  <si>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</si>
  <si>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</si>
  <si>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</si>
  <si>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</si>
  <si>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</si>
  <si>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</si>
  <si>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</si>
  <si>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</si>
  <si>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</si>
  <si>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</si>
  <si>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</si>
  <si>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</si>
  <si>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</si>
  <si>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</si>
  <si>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</si>
  <si>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</si>
  <si>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</si>
  <si>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</si>
  <si>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</si>
  <si>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</si>
  <si>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</si>
  <si>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</si>
  <si>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</si>
  <si>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</si>
  <si>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</si>
  <si>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</si>
  <si>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</si>
  <si>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</si>
  <si>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</si>
  <si>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</si>
  <si>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</si>
  <si>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</si>
  <si>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</si>
  <si>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</si>
  <si>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</si>
  <si>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</si>
  <si>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</si>
  <si>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</si>
  <si>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</si>
  <si>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</si>
  <si>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</si>
  <si>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</si>
  <si>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</si>
  <si>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</si>
  <si>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</si>
  <si>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</si>
  <si>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</si>
  <si>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</si>
  <si>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</si>
  <si>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</si>
  <si>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</si>
  <si>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</si>
  <si>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</si>
  <si>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</si>
  <si>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</si>
  <si>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</si>
  <si>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</si>
  <si>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</si>
  <si>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</si>
  <si>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</si>
  <si>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</si>
  <si>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</si>
  <si>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</si>
  <si>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</si>
  <si>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</si>
  <si>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</si>
  <si>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</si>
  <si>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</si>
  <si>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</si>
  <si>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</si>
  <si>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</si>
  <si>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</si>
  <si>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</si>
  <si>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</si>
  <si>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</si>
  <si>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</si>
  <si>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</si>
  <si>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</si>
  <si>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</si>
  <si>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</si>
  <si>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</si>
  <si>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</si>
  <si>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</si>
  <si>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</si>
  <si>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</si>
  <si>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</si>
  <si>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</si>
  <si>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</si>
  <si>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</si>
  <si>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</si>
  <si>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</si>
  <si>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</si>
  <si>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</si>
  <si>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</si>
  <si>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</si>
  <si>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</si>
  <si>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</si>
  <si>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</si>
  <si>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</si>
  <si>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</si>
  <si>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</si>
  <si>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</si>
  <si>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</si>
  <si>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</si>
  <si>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</si>
  <si>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</si>
  <si>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</si>
  <si>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</si>
  <si>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</si>
  <si>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</si>
  <si>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</si>
  <si>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</si>
  <si>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</si>
  <si>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</si>
  <si>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</si>
  <si>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</si>
  <si>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</si>
  <si>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</si>
  <si>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</si>
  <si>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</si>
  <si>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</si>
  <si>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</si>
  <si>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</si>
  <si>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</si>
  <si>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</si>
  <si>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</si>
  <si>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</si>
  <si>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</si>
  <si>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</si>
  <si>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</si>
  <si>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</si>
  <si>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</si>
  <si>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</si>
  <si>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</si>
  <si>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</si>
  <si>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</si>
  <si>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</si>
  <si>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</si>
  <si>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</si>
  <si>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</si>
  <si>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</si>
  <si>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</si>
  <si>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</si>
  <si>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</si>
  <si>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</si>
  <si>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</si>
  <si>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</si>
  <si>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</si>
  <si>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</si>
  <si>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</si>
  <si>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</si>
  <si>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</si>
  <si>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</si>
  <si>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</si>
  <si>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</si>
  <si>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</si>
  <si>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</si>
  <si>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</si>
  <si>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</si>
  <si>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</si>
  <si>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</si>
  <si>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</si>
  <si>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</si>
  <si>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</si>
  <si>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</si>
  <si>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</si>
  <si>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</si>
  <si>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</si>
  <si>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</si>
  <si>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</si>
  <si>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</si>
  <si>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</si>
  <si>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</si>
  <si>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</si>
  <si>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</si>
  <si>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</si>
  <si>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</si>
  <si>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</si>
  <si>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</si>
  <si>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</si>
  <si>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</si>
  <si>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</si>
  <si>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</si>
  <si>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</si>
  <si>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</si>
  <si>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</si>
  <si>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</si>
  <si>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</si>
  <si>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</si>
  <si>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</si>
  <si>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</si>
  <si>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</si>
  <si>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</si>
  <si>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</si>
  <si>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</si>
  <si>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</si>
  <si>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</si>
  <si>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</si>
  <si>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</si>
  <si>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</si>
  <si>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</si>
  <si>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</si>
  <si>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</si>
  <si>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</si>
  <si>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</si>
  <si>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</si>
  <si>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</si>
  <si>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</si>
  <si>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</si>
  <si>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</si>
  <si>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</si>
  <si>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</si>
  <si>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</si>
  <si>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</si>
  <si>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</si>
  <si>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</si>
  <si>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</si>
  <si>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</si>
  <si>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</si>
  <si>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</si>
  <si>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</si>
  <si>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</si>
  <si>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</si>
  <si>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</si>
  <si>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</si>
  <si>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</si>
  <si>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</si>
  <si>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</si>
  <si>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</si>
  <si>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</si>
  <si>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</si>
  <si>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</si>
  <si>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</si>
  <si>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</si>
  <si>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</si>
  <si>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</si>
  <si>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</si>
  <si>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</si>
  <si>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</si>
  <si>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</si>
  <si>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</si>
  <si>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</si>
  <si>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</si>
  <si>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</si>
  <si>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</si>
  <si>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</si>
  <si>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</si>
  <si>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</si>
  <si>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</si>
  <si>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</si>
  <si>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</si>
  <si>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</si>
  <si>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</si>
  <si>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</si>
  <si>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</si>
  <si>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</si>
  <si>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</si>
  <si>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</si>
  <si>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</si>
  <si>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</si>
  <si>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</si>
  <si>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</si>
  <si>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</si>
  <si>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</si>
  <si>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</si>
  <si>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</si>
  <si>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</si>
  <si>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</si>
  <si>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</si>
  <si>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</si>
  <si>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</si>
  <si>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</si>
  <si>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</si>
  <si>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</si>
  <si>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</si>
  <si>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</si>
  <si>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</si>
  <si>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</si>
  <si>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</si>
  <si>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</si>
  <si>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</si>
  <si>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</si>
  <si>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</si>
  <si>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</si>
  <si>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</si>
  <si>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</si>
  <si>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</si>
  <si>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</si>
  <si>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</si>
  <si>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</si>
  <si>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</si>
  <si>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</si>
  <si>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</si>
  <si>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</si>
  <si>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</si>
  <si>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</si>
  <si>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</si>
  <si>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</si>
  <si>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</si>
  <si>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</si>
  <si>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</si>
  <si>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</si>
  <si>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</si>
  <si>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</si>
  <si>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</si>
  <si>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</si>
  <si>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</si>
  <si>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</si>
  <si>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</si>
  <si>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</si>
  <si>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</si>
  <si>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</si>
  <si>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</si>
  <si>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</si>
  <si>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</si>
  <si>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</si>
  <si>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</si>
  <si>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</si>
  <si>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</si>
  <si>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</si>
  <si>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</si>
  <si>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</si>
  <si>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</si>
  <si>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</si>
  <si>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</si>
  <si>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</si>
  <si>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</si>
  <si>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</si>
  <si>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</si>
  <si>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</si>
  <si>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</si>
  <si>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</si>
  <si>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</si>
  <si>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</si>
  <si>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</si>
  <si>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</si>
  <si>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</si>
  <si>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</si>
  <si>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</si>
  <si>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</si>
  <si>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</si>
  <si>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</si>
  <si>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</si>
  <si>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</si>
  <si>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</si>
  <si>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</si>
  <si>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</si>
  <si>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</si>
  <si>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</si>
  <si>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</si>
  <si>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</si>
  <si>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</si>
  <si>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</si>
  <si>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</si>
  <si>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</si>
  <si>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</si>
  <si>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</si>
  <si>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</si>
  <si>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</si>
  <si>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</si>
  <si>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</si>
  <si>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</si>
  <si>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</si>
  <si>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</si>
  <si>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</si>
  <si>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</si>
  <si>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</si>
  <si>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</si>
  <si>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</si>
  <si>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</si>
  <si>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</si>
  <si>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</si>
  <si>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</si>
  <si>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</si>
  <si>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</si>
  <si>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</si>
  <si>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</si>
  <si>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</si>
  <si>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</si>
  <si>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</si>
  <si>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</si>
  <si>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</si>
  <si>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</si>
  <si>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</si>
  <si>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</si>
  <si>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</si>
  <si>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</si>
  <si>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</si>
  <si>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</si>
  <si>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</si>
  <si>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</si>
  <si>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</si>
  <si>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</si>
  <si>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</si>
  <si>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</si>
  <si>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</si>
  <si>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</si>
  <si>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</si>
  <si>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</si>
  <si>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</si>
  <si>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</si>
  <si>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</si>
  <si>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</si>
  <si>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</si>
  <si>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</si>
  <si>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</si>
  <si>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</si>
  <si>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</si>
  <si>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</si>
  <si>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</si>
  <si>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</si>
  <si>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</si>
  <si>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</si>
  <si>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</si>
  <si>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</si>
  <si>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</si>
  <si>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</si>
  <si>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</si>
  <si>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</si>
  <si>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</si>
  <si>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</si>
  <si>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</si>
  <si>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</si>
  <si>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</si>
  <si>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</si>
  <si>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</si>
  <si>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</si>
  <si>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</si>
  <si>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</si>
  <si>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</si>
  <si>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</si>
  <si>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</si>
  <si>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</si>
  <si>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</si>
  <si>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</si>
  <si>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</si>
  <si>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</si>
  <si>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</si>
  <si>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</si>
  <si>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</si>
  <si>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</si>
  <si>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</si>
  <si>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</si>
  <si>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</si>
  <si>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</si>
  <si>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</si>
  <si>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</si>
  <si>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</si>
  <si>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</si>
  <si>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</si>
  <si>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</si>
  <si>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</si>
  <si>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</si>
  <si>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</si>
  <si>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</si>
  <si>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</si>
  <si>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</si>
  <si>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</si>
  <si>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</si>
  <si>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</si>
  <si>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</si>
  <si>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</si>
  <si>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</si>
  <si>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</si>
  <si>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</si>
  <si>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</si>
  <si>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</si>
  <si>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</si>
  <si>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</si>
  <si>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</si>
  <si>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</si>
  <si>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</si>
  <si>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</si>
  <si>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</si>
  <si>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</si>
  <si>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</si>
  <si>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</si>
  <si>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</si>
  <si>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</si>
  <si>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</si>
  <si>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</si>
  <si>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</si>
  <si>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</si>
  <si>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</si>
  <si>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</si>
  <si>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</si>
  <si>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</si>
  <si>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</si>
  <si>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</si>
  <si>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</si>
  <si>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</si>
  <si>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</si>
  <si>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</si>
  <si>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</si>
  <si>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</si>
  <si>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</si>
  <si>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</si>
  <si>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</si>
  <si>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</si>
  <si>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</si>
  <si>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</si>
  <si>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</si>
  <si>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</si>
  <si>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</si>
  <si>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</si>
  <si>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</si>
  <si>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</si>
  <si>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</si>
  <si>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</si>
  <si>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</si>
  <si>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</si>
  <si>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</si>
  <si>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</si>
  <si>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</si>
  <si>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</si>
  <si>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</si>
  <si>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</si>
  <si>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</si>
  <si>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</si>
  <si>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</si>
  <si>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</si>
  <si>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</si>
  <si>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</si>
  <si>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</si>
  <si>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</si>
  <si>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</si>
  <si>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</si>
  <si>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</si>
  <si>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</si>
  <si>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</si>
  <si>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</si>
  <si>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</si>
  <si>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</si>
  <si>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</si>
  <si>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</si>
  <si>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</si>
  <si>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</si>
  <si>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</si>
  <si>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</si>
  <si>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</si>
  <si>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</si>
  <si>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</si>
  <si>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</si>
  <si>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</si>
  <si>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</si>
  <si>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</si>
  <si>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</si>
  <si>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</si>
  <si>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</si>
  <si>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</si>
  <si>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</si>
  <si>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</si>
  <si>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</si>
  <si>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</si>
  <si>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</si>
  <si>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</si>
  <si>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</si>
  <si>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</si>
  <si>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</si>
  <si>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</si>
  <si>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</si>
  <si>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</si>
  <si>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</si>
  <si>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</si>
  <si>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</si>
  <si>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</si>
  <si>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</si>
  <si>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</si>
  <si>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</si>
  <si>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</si>
  <si>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</si>
  <si>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</si>
  <si>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</si>
  <si>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</si>
  <si>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</si>
  <si>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</si>
  <si>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</si>
  <si>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</si>
  <si>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</si>
  <si>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</si>
  <si>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</si>
  <si>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</si>
  <si>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</si>
  <si>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</si>
  <si>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</si>
  <si>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</si>
  <si>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</si>
  <si>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</si>
  <si>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</si>
  <si>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</si>
  <si>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</si>
  <si>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</si>
  <si>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</si>
  <si>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</si>
  <si>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</si>
  <si>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</si>
  <si>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</si>
  <si>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</si>
  <si>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</si>
  <si>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</si>
  <si>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</si>
  <si>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</si>
  <si>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</si>
  <si>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</si>
  <si>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</si>
  <si>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</si>
  <si>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</si>
  <si>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</si>
  <si>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</si>
  <si>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</si>
  <si>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</si>
  <si>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</si>
  <si>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</si>
  <si>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</si>
  <si>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</si>
  <si>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</si>
  <si>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</si>
  <si>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</si>
  <si>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</si>
  <si>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</si>
  <si>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</si>
  <si>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</si>
  <si>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</si>
  <si>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</si>
  <si>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</si>
  <si>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</si>
  <si>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</si>
  <si>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</si>
  <si>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</si>
  <si>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</si>
  <si>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</si>
  <si>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</si>
  <si>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</si>
  <si>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</si>
  <si>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</si>
  <si>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</si>
  <si>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</si>
  <si>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</si>
  <si>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</si>
  <si>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</si>
  <si>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</si>
  <si>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</si>
  <si>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</si>
  <si>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</si>
  <si>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</si>
  <si>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</si>
  <si>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</si>
  <si>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</si>
  <si>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</si>
  <si>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</si>
  <si>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</si>
  <si>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</si>
  <si>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</si>
  <si>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</si>
  <si>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</si>
  <si>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</si>
  <si>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</si>
  <si>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</si>
  <si>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</si>
  <si>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</si>
  <si>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</si>
  <si>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</si>
  <si>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</si>
  <si>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</si>
  <si>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</si>
  <si>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</si>
  <si>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</si>
  <si>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</si>
  <si>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</si>
  <si>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</si>
  <si>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</si>
  <si>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</si>
  <si>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</si>
  <si>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</si>
  <si>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</si>
  <si>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</si>
  <si>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</si>
  <si>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</si>
  <si>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</si>
  <si>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</si>
  <si>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</si>
  <si>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</si>
  <si>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</si>
  <si>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</si>
  <si>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</si>
  <si>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</si>
  <si>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</si>
  <si>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</si>
  <si>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</si>
  <si>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</si>
  <si>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</si>
  <si>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</si>
  <si>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</si>
  <si>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</si>
  <si>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</si>
  <si>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</si>
  <si>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</si>
  <si>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</si>
  <si>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</si>
  <si>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</si>
  <si>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</si>
  <si>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</si>
  <si>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</si>
  <si>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</si>
  <si>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</si>
  <si>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</si>
  <si>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</si>
  <si>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</si>
  <si>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</si>
  <si>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</si>
  <si>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</si>
  <si>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</si>
  <si>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</si>
  <si>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</si>
  <si>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</si>
  <si>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</si>
  <si>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</si>
  <si>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</si>
  <si>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</si>
  <si>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</si>
  <si>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</si>
  <si>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</si>
  <si>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</si>
  <si>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</si>
  <si>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</si>
  <si>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</si>
  <si>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</si>
  <si>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</si>
  <si>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</si>
  <si>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</si>
  <si>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</si>
  <si>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</si>
  <si>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</si>
  <si>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</si>
  <si>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</si>
  <si>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</si>
  <si>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</si>
  <si>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</si>
  <si>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</si>
  <si>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</si>
  <si>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</si>
  <si>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</si>
  <si>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</si>
  <si>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</si>
  <si>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</si>
  <si>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</si>
  <si>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</si>
  <si>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</si>
  <si>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</si>
  <si>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</si>
  <si>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</si>
  <si>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</si>
  <si>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</si>
  <si>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</si>
  <si>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</si>
  <si>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</si>
  <si>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</si>
  <si>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</si>
  <si>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</si>
  <si>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</si>
  <si>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</si>
  <si>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</si>
  <si>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</si>
  <si>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</si>
  <si>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</si>
  <si>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</si>
  <si>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</si>
  <si>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</si>
  <si>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</si>
  <si>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</si>
  <si>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</si>
  <si>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</si>
  <si>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</si>
  <si>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</si>
  <si>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</si>
  <si>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</si>
  <si>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</si>
  <si>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</si>
  <si>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</si>
  <si>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</si>
  <si>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</si>
  <si>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</si>
  <si>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</si>
  <si>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</si>
  <si>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</si>
  <si>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</si>
  <si>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</si>
  <si>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</si>
  <si>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</si>
  <si>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</si>
  <si>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</si>
  <si>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</si>
  <si>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</si>
  <si>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</si>
  <si>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</si>
  <si>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</si>
  <si>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</si>
  <si>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</si>
  <si>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</si>
  <si>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</si>
  <si>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</si>
  <si>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</si>
  <si>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</si>
  <si>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</si>
  <si>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</si>
  <si>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</si>
  <si>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</si>
  <si>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</si>
  <si>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</si>
  <si>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</si>
  <si>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</si>
  <si>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</si>
  <si>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</si>
  <si>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</si>
  <si>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</si>
  <si>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</si>
  <si>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</si>
  <si>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</si>
  <si>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</si>
  <si>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</si>
  <si>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</si>
  <si>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</si>
  <si>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</si>
  <si>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</si>
  <si>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</si>
  <si>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</si>
  <si>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</si>
  <si>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</si>
  <si>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</si>
  <si>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</si>
  <si>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</si>
  <si>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</si>
  <si>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</si>
  <si>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</si>
  <si>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</si>
  <si>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</si>
  <si>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</si>
  <si>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</si>
  <si>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</si>
  <si>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</si>
  <si>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</si>
  <si>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</si>
  <si>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</si>
  <si>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</si>
  <si>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</si>
  <si>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</si>
  <si>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</si>
  <si>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</si>
  <si>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</si>
  <si>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</si>
  <si>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</si>
  <si>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</si>
  <si>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</si>
  <si>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</si>
  <si>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</si>
  <si>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</si>
  <si>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</si>
  <si>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</si>
  <si>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</si>
  <si>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</si>
  <si>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</si>
  <si>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</si>
  <si>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</si>
  <si>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</si>
  <si>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</si>
  <si>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</si>
  <si>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</si>
  <si>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</si>
  <si>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</si>
  <si>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</si>
  <si>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</si>
  <si>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</si>
  <si>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</si>
  <si>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</si>
  <si>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</si>
  <si>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</si>
  <si>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</si>
  <si>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</si>
  <si>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</si>
  <si>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</si>
  <si>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</si>
  <si>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</si>
  <si>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</si>
  <si>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</si>
  <si>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</si>
  <si>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</si>
  <si>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</si>
  <si>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</si>
  <si>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</si>
  <si>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</si>
  <si>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</si>
  <si>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</si>
  <si>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</si>
  <si>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</si>
  <si>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</si>
  <si>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</si>
  <si>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</si>
  <si>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</si>
  <si>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</si>
  <si>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</si>
  <si>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</si>
  <si>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</si>
  <si>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</si>
  <si>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</si>
  <si>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</si>
  <si>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</si>
  <si>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</si>
  <si>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</si>
  <si>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</si>
  <si>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</si>
  <si>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</si>
  <si>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</si>
  <si>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</si>
  <si>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</si>
  <si>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</si>
  <si>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</si>
  <si>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</si>
  <si>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</si>
  <si>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</si>
  <si>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</si>
  <si>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</si>
  <si>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</si>
  <si>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</si>
  <si>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</si>
  <si>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</si>
  <si>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</si>
  <si>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</si>
  <si>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</si>
  <si>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</si>
  <si>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</si>
  <si>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</si>
  <si>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</si>
  <si>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</si>
  <si>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</si>
  <si>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</si>
  <si>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</si>
  <si>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</si>
  <si>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</si>
  <si>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</si>
  <si>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</si>
  <si>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</si>
  <si>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</si>
  <si>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</si>
  <si>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</si>
  <si>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</si>
  <si>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</si>
  <si>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</si>
  <si>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</si>
  <si>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</si>
  <si>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</si>
  <si>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</si>
  <si>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</si>
  <si>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</si>
  <si>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</si>
  <si>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</si>
  <si>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</si>
  <si>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</si>
  <si>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</si>
  <si>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</si>
  <si>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</si>
  <si>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</si>
  <si>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</si>
  <si>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</si>
  <si>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</si>
  <si>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</si>
  <si>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</si>
  <si>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</si>
  <si>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</si>
  <si>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</si>
  <si>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</si>
  <si>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</si>
  <si>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</si>
  <si>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</si>
  <si>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</si>
  <si>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</si>
  <si>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</si>
  <si>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</si>
  <si>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</si>
  <si>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</si>
  <si>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</si>
  <si>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</si>
  <si>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</si>
  <si>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</si>
  <si>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</si>
  <si>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</si>
  <si>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</si>
  <si>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</si>
  <si>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</si>
  <si>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</si>
  <si>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</si>
  <si>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</si>
  <si>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</si>
  <si>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</si>
  <si>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</si>
  <si>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</si>
  <si>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</si>
  <si>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</si>
  <si>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</si>
  <si>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</si>
  <si>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</si>
  <si>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</si>
  <si>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</si>
  <si>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</si>
  <si>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</si>
  <si>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</si>
  <si>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</si>
  <si>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</si>
  <si>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</si>
  <si>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</si>
  <si>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</si>
  <si>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</si>
  <si>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</si>
  <si>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</si>
  <si>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</si>
  <si>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</si>
  <si>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</si>
  <si>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</si>
  <si>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</si>
  <si>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</si>
  <si>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</si>
  <si>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</si>
  <si>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</si>
  <si>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</si>
  <si>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</si>
  <si>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</si>
  <si>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</si>
  <si>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</si>
  <si>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</si>
  <si>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</si>
  <si>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</si>
  <si>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</si>
  <si>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</si>
  <si>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</si>
  <si>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</si>
  <si>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</si>
  <si>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</si>
  <si>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</si>
  <si>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</si>
  <si>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</si>
  <si>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</si>
  <si>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</si>
  <si>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</si>
  <si>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</si>
  <si>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</si>
  <si>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</si>
  <si>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</si>
  <si>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</si>
  <si>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</si>
  <si>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</si>
  <si>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</si>
  <si>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</si>
  <si>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</si>
  <si>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</si>
  <si>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</si>
  <si>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</si>
  <si>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</si>
  <si>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</si>
  <si>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</si>
  <si>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</si>
  <si>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</si>
  <si>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</si>
  <si>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</si>
  <si>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</si>
  <si>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</si>
  <si>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</si>
  <si>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</si>
  <si>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</si>
  <si>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</si>
  <si>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</si>
  <si>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</si>
  <si>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</si>
  <si>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</si>
  <si>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</si>
  <si>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</si>
  <si>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</si>
  <si>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</si>
  <si>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</si>
  <si>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</si>
  <si>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</si>
  <si>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</si>
  <si>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</si>
  <si>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</si>
  <si>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</si>
  <si>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</si>
  <si>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</si>
  <si>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</si>
  <si>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</si>
  <si>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</si>
  <si>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</si>
  <si>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</si>
  <si>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</si>
  <si>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</si>
  <si>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</si>
  <si>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</si>
  <si>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</si>
  <si>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</si>
  <si>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</si>
  <si>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</si>
  <si>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</si>
  <si>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</si>
  <si>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</si>
  <si>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</si>
  <si>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</si>
  <si>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</si>
  <si>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</si>
  <si>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</si>
  <si>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</si>
  <si>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</si>
  <si>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</si>
  <si>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</si>
  <si>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</si>
  <si>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</si>
  <si>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</si>
  <si>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</si>
  <si>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</si>
  <si>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</si>
  <si>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</si>
  <si>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</si>
  <si>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</si>
  <si>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</si>
  <si>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</si>
  <si>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</si>
  <si>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</si>
  <si>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</si>
  <si>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</si>
  <si>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</si>
  <si>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</si>
  <si>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</si>
  <si>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</si>
  <si>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</si>
  <si>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</si>
  <si>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</si>
  <si>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</si>
  <si>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</si>
  <si>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</si>
  <si>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</si>
  <si>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</si>
  <si>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</si>
  <si>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</si>
  <si>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</si>
  <si>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</si>
  <si>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</si>
  <si>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</si>
  <si>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</si>
  <si>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</si>
  <si>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</si>
  <si>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</si>
  <si>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</si>
  <si>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</si>
  <si>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</si>
  <si>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</si>
  <si>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</si>
  <si>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</si>
  <si>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</si>
  <si>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</si>
  <si>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</si>
  <si>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</si>
  <si>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</si>
  <si>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</si>
  <si>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</si>
  <si>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</si>
  <si>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</si>
  <si>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</si>
  <si>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</si>
  <si>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</si>
  <si>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</si>
  <si>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</si>
  <si>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</si>
  <si>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</si>
  <si>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</si>
  <si>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</si>
  <si>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</si>
  <si>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</si>
  <si>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</si>
  <si>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</si>
  <si>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</si>
  <si>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</si>
  <si>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</si>
  <si>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</si>
  <si>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</si>
  <si>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</si>
  <si>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</si>
  <si>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</si>
  <si>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</si>
  <si>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</si>
  <si>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</si>
  <si>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</si>
  <si>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</si>
  <si>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</si>
  <si>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</si>
  <si>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</si>
  <si>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</si>
  <si>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</si>
  <si>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</si>
  <si>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</si>
  <si>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</si>
  <si>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</si>
  <si>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</si>
  <si>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</si>
  <si>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</si>
  <si>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</si>
  <si>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</si>
  <si>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</si>
  <si>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</si>
  <si>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</si>
  <si>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</si>
  <si>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</si>
  <si>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</si>
  <si>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</si>
  <si>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</si>
  <si>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</si>
  <si>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</si>
  <si>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</si>
  <si>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</si>
  <si>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</si>
  <si>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</si>
  <si>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</si>
  <si>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</si>
  <si>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</si>
  <si>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</si>
  <si>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</si>
  <si>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</si>
  <si>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</si>
  <si>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</si>
  <si>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</si>
  <si>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</si>
  <si>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</si>
  <si>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</si>
  <si>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</si>
  <si>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</si>
  <si>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</si>
  <si>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</si>
  <si>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</si>
  <si>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</si>
  <si>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</si>
  <si>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</si>
  <si>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</si>
  <si>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</si>
  <si>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</si>
  <si>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</si>
  <si>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</si>
  <si>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</si>
  <si>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</si>
  <si>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</si>
  <si>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</si>
  <si>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</si>
  <si>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</si>
  <si>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</si>
  <si>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</si>
  <si>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</si>
  <si>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</si>
  <si>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</si>
  <si>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</si>
  <si>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</si>
  <si>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</si>
  <si>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</si>
  <si>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</si>
  <si>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</si>
  <si>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</si>
  <si>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</si>
  <si>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</si>
  <si>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</si>
  <si>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</si>
  <si>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</si>
  <si>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</si>
  <si>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</si>
  <si>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</si>
  <si>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</si>
  <si>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</si>
  <si>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</si>
  <si>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</si>
  <si>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</si>
  <si>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</si>
  <si>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</si>
  <si>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</si>
  <si>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</si>
  <si>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</si>
  <si>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</si>
  <si>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</si>
  <si>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</si>
  <si>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</si>
  <si>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</si>
  <si>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</si>
  <si>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</si>
  <si>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</si>
  <si>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</si>
  <si>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</si>
  <si>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</si>
  <si>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</si>
  <si>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</si>
  <si>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</si>
  <si>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</si>
  <si>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</si>
  <si>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</si>
  <si>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</si>
  <si>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</si>
  <si>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</si>
  <si>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</si>
  <si>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</si>
  <si>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</si>
  <si>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</si>
  <si>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</si>
  <si>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</si>
  <si>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</si>
  <si>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</si>
  <si>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</si>
  <si>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</si>
  <si>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</si>
  <si>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</si>
  <si>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</si>
  <si>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</si>
  <si>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</si>
  <si>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</si>
  <si>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</si>
  <si>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</si>
  <si>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</si>
  <si>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</si>
  <si>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</si>
  <si>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</si>
  <si>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</si>
  <si>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</si>
  <si>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</si>
  <si>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</si>
  <si>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</si>
  <si>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</si>
  <si>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</si>
  <si>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</si>
  <si>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</si>
  <si>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</si>
  <si>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</si>
  <si>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</si>
  <si>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</si>
  <si>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</si>
  <si>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</si>
  <si>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</si>
  <si>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</si>
  <si>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</si>
  <si>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</si>
  <si>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</si>
  <si>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</si>
  <si>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</si>
  <si>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</si>
  <si>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</si>
  <si>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</si>
  <si>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</si>
  <si>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</si>
  <si>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</si>
  <si>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</si>
  <si>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</si>
  <si>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</si>
  <si>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</si>
  <si>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</si>
  <si>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</si>
  <si>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</si>
  <si>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</si>
  <si>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</si>
  <si>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</si>
  <si>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</si>
  <si>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</si>
  <si>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</si>
  <si>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</si>
  <si>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</si>
  <si>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</si>
  <si>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</si>
  <si>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</si>
  <si>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</si>
  <si>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</si>
  <si>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</si>
  <si>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</si>
  <si>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</si>
  <si>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</si>
  <si>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</si>
  <si>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</si>
  <si>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</si>
  <si>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</si>
  <si>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</si>
  <si>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</si>
  <si>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</si>
  <si>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</si>
  <si>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</si>
  <si>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</si>
  <si>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</si>
  <si>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</si>
  <si>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</si>
  <si>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</si>
  <si>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</si>
  <si>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</si>
  <si>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</si>
  <si>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</si>
  <si>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</si>
  <si>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</si>
  <si>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</si>
  <si>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</si>
  <si>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</si>
  <si>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</si>
  <si>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</si>
  <si>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</si>
  <si>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</si>
  <si>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</si>
  <si>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</si>
  <si>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</si>
  <si>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</si>
  <si>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</si>
  <si>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</si>
  <si>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</si>
  <si>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</si>
  <si>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</si>
  <si>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</si>
  <si>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</si>
  <si>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</si>
  <si>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</si>
  <si>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</si>
  <si>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</si>
  <si>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</si>
  <si>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</si>
  <si>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</si>
  <si>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</si>
  <si>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</si>
  <si>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</si>
  <si>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</si>
  <si>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</si>
  <si>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</si>
  <si>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</si>
  <si>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</si>
  <si>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</si>
  <si>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</si>
  <si>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</si>
  <si>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</si>
  <si>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</si>
  <si>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</si>
  <si>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</si>
  <si>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</si>
  <si>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</si>
  <si>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</si>
  <si>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</si>
  <si>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</si>
  <si>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</si>
  <si>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</si>
  <si>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</si>
  <si>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</si>
  <si>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</si>
  <si>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</si>
  <si>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</si>
  <si>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</si>
  <si>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</si>
  <si>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</si>
  <si>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</si>
  <si>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</si>
  <si>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</si>
  <si>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</si>
  <si>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</si>
  <si>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</si>
  <si>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</si>
  <si>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</si>
  <si>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</si>
  <si>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</si>
  <si>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</si>
  <si>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</si>
  <si>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</si>
  <si>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</si>
  <si>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</si>
  <si>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</si>
  <si>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</si>
  <si>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</si>
  <si>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</si>
  <si>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</si>
  <si>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</si>
  <si>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</si>
  <si>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</si>
  <si>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</si>
  <si>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</si>
  <si>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</si>
  <si>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</si>
  <si>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</si>
  <si>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</si>
  <si>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</si>
  <si>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</si>
  <si>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</si>
  <si>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</si>
  <si>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</si>
  <si>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</si>
  <si>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</si>
  <si>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</si>
  <si>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</si>
  <si>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</si>
  <si>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</si>
  <si>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</si>
  <si>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</si>
  <si>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</si>
  <si>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</si>
  <si>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</si>
  <si>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</si>
  <si>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</si>
  <si>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</si>
  <si>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</si>
  <si>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</si>
  <si>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</si>
  <si>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</si>
  <si>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</si>
  <si>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</si>
  <si>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</si>
  <si>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</si>
  <si>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</si>
  <si>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</si>
  <si>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</si>
  <si>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</si>
  <si>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</si>
  <si>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</si>
  <si>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</si>
  <si>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</si>
  <si>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</si>
  <si>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</si>
  <si>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</si>
  <si>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</si>
  <si>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</si>
  <si>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</si>
  <si>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</si>
  <si>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</si>
  <si>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</si>
  <si>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</si>
  <si>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</si>
  <si>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</si>
  <si>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</si>
  <si>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</si>
  <si>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</si>
  <si>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</si>
  <si>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</si>
  <si>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</si>
  <si>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</si>
  <si>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</si>
  <si>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</si>
  <si>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</si>
  <si>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</si>
  <si>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</si>
  <si>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</si>
  <si>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</si>
  <si>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</si>
  <si>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</si>
  <si>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</si>
  <si>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</si>
  <si>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</si>
  <si>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</si>
  <si>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</si>
  <si>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</si>
  <si>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</si>
  <si>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</si>
  <si>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</si>
  <si>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</si>
  <si>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</si>
  <si>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</si>
  <si>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</si>
  <si>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</si>
  <si>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</si>
  <si>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</si>
  <si>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</si>
  <si>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</si>
  <si>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</si>
  <si>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</si>
  <si>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</si>
  <si>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</si>
  <si>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</si>
  <si>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</si>
  <si>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</si>
  <si>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</si>
  <si>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</si>
  <si>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</si>
  <si>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</si>
  <si>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</si>
  <si>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</si>
  <si>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</si>
  <si>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</si>
  <si>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</si>
  <si>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</si>
  <si>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</si>
  <si>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</si>
  <si>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</si>
  <si>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</si>
  <si>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</si>
  <si>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</si>
  <si>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</si>
  <si>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</si>
  <si>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</si>
  <si>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</si>
  <si>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</si>
  <si>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</si>
  <si>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</si>
  <si>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</si>
  <si>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</si>
  <si>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</si>
  <si>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</si>
  <si>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</si>
  <si>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</si>
  <si>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</si>
  <si>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</si>
  <si>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</si>
  <si>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</si>
  <si>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</si>
  <si>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</si>
  <si>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</si>
  <si>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</si>
  <si>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</si>
  <si>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</si>
  <si>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</si>
  <si>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</si>
  <si>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</si>
  <si>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</si>
  <si>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</si>
  <si>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</si>
  <si>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</si>
  <si>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</si>
  <si>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</si>
  <si>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</si>
  <si>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</si>
  <si>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</si>
  <si>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</si>
  <si>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</si>
  <si>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</si>
  <si>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</si>
  <si>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</si>
  <si>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</si>
  <si>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</si>
  <si>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</si>
  <si>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</si>
  <si>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</si>
  <si>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</si>
  <si>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</si>
  <si>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</si>
  <si>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</si>
  <si>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</si>
  <si>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</si>
  <si>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</si>
  <si>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</si>
  <si>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</si>
  <si>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</si>
  <si>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</si>
  <si>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</si>
  <si>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</si>
  <si>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</si>
  <si>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</si>
  <si>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</si>
  <si>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</si>
  <si>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</si>
  <si>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</si>
  <si>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</si>
  <si>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</si>
  <si>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</si>
  <si>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</si>
  <si>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</si>
  <si>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</si>
  <si>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</si>
  <si>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</si>
  <si>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</si>
  <si>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</si>
  <si>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</si>
  <si>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</si>
  <si>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</si>
  <si>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</si>
  <si>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</si>
  <si>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</si>
  <si>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</si>
  <si>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</si>
  <si>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</si>
  <si>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</si>
  <si>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</si>
  <si>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</si>
  <si>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</si>
  <si>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</si>
  <si>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</si>
  <si>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</si>
  <si>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</si>
  <si>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</si>
  <si>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</si>
  <si>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</si>
  <si>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</si>
  <si>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</si>
  <si>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</si>
  <si>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</si>
  <si>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</si>
  <si>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</si>
  <si>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</si>
  <si>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</si>
  <si>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</si>
  <si>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</si>
  <si>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</si>
  <si>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</si>
  <si>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</si>
  <si>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</si>
  <si>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</si>
  <si>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</si>
  <si>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</si>
  <si>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</si>
  <si>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</si>
  <si>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</si>
  <si>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</si>
  <si>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</si>
  <si>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</si>
  <si>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</si>
  <si>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</si>
  <si>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</si>
  <si>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</si>
  <si>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</si>
  <si>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</si>
  <si>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</si>
  <si>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</si>
  <si>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</si>
  <si>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</si>
  <si>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</si>
  <si>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</si>
  <si>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</si>
  <si>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</si>
  <si>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</si>
  <si>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</si>
  <si>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</si>
  <si>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</si>
  <si>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</si>
  <si>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</si>
  <si>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</si>
  <si>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</si>
  <si>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</si>
  <si>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</si>
  <si>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</si>
  <si>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</si>
  <si>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</si>
  <si>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</si>
  <si>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</si>
  <si>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</si>
  <si>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</si>
  <si>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</si>
  <si>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</si>
  <si>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</si>
  <si>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</si>
  <si>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</si>
  <si>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</si>
  <si>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</si>
  <si>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</si>
  <si>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</si>
  <si>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</si>
  <si>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</si>
  <si>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</si>
  <si>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</si>
  <si>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</si>
  <si>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</si>
  <si>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</si>
  <si>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</si>
  <si>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</si>
  <si>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</si>
  <si>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</si>
  <si>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</si>
  <si>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</si>
  <si>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</si>
  <si>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</si>
  <si>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</si>
  <si>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</si>
  <si>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</si>
  <si>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</si>
  <si>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</si>
  <si>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</si>
  <si>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</si>
  <si>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</si>
  <si>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</si>
  <si>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</si>
  <si>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</si>
  <si>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</si>
  <si>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</si>
  <si>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</si>
  <si>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</si>
  <si>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</si>
  <si>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</si>
  <si>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</si>
  <si>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</si>
  <si>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</si>
  <si>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</si>
  <si>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</si>
  <si>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</si>
  <si>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</si>
  <si>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</si>
  <si>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</si>
  <si>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</si>
  <si>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</si>
  <si>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</si>
  <si>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</si>
  <si>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</si>
  <si>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</si>
  <si>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</si>
  <si>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</si>
  <si>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</si>
  <si>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</si>
  <si>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</si>
  <si>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</si>
  <si>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</si>
  <si>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</si>
  <si>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</si>
  <si>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</si>
  <si>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</si>
  <si>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</si>
  <si>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</si>
  <si>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</si>
  <si>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</si>
  <si>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</si>
  <si>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</si>
  <si>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</si>
  <si>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</si>
  <si>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</si>
  <si>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</si>
  <si>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</si>
  <si>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</si>
  <si>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</si>
  <si>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</si>
  <si>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</si>
  <si>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</si>
  <si>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</si>
  <si>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</si>
  <si>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</si>
  <si>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</si>
  <si>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</si>
  <si>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</si>
  <si>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</si>
  <si>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</si>
  <si>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</si>
  <si>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</si>
  <si>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</si>
  <si>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</si>
  <si>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</si>
  <si>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</si>
  <si>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</si>
  <si>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</si>
  <si>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</si>
  <si>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</si>
  <si>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</si>
  <si>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</si>
  <si>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</si>
  <si>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</si>
  <si>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</si>
  <si>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</si>
  <si>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</si>
  <si>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</si>
  <si>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</si>
  <si>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</si>
  <si>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</si>
  <si>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</si>
  <si>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</si>
  <si>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</si>
  <si>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</si>
  <si>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</si>
  <si>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</si>
  <si>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</si>
  <si>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</si>
  <si>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</si>
  <si>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</si>
  <si>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</si>
  <si>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</si>
  <si>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</si>
  <si>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</si>
  <si>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</si>
  <si>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</si>
  <si>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</si>
  <si>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</si>
  <si>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</si>
  <si>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</si>
  <si>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</si>
  <si>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</si>
  <si>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</si>
  <si>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</si>
  <si>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</si>
  <si>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</si>
  <si>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</si>
  <si>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</si>
  <si>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</si>
  <si>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</si>
  <si>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</si>
  <si>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</si>
  <si>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</si>
  <si>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</si>
  <si>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</si>
  <si>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</si>
  <si>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</si>
  <si>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</si>
  <si>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</si>
  <si>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</si>
  <si>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</si>
  <si>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</si>
  <si>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</si>
  <si>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</si>
  <si>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</si>
  <si>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</si>
  <si>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</si>
  <si>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</si>
  <si>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</si>
  <si>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</si>
  <si>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</si>
  <si>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</si>
  <si>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</si>
  <si>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</si>
  <si>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</si>
  <si>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</si>
  <si>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</si>
  <si>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</si>
  <si>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</si>
  <si>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</si>
  <si>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</si>
  <si>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</si>
  <si>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</si>
  <si>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</si>
  <si>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</si>
  <si>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</si>
  <si>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</si>
  <si>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</si>
  <si>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</si>
  <si>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</si>
  <si>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</si>
  <si>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</si>
  <si>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</si>
  <si>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</si>
  <si>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</si>
  <si>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</si>
  <si>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</si>
  <si>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</si>
  <si>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</si>
  <si>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</si>
  <si>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</si>
  <si>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</si>
  <si>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</si>
  <si>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</si>
  <si>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</si>
  <si>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</si>
  <si>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</si>
  <si>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</si>
  <si>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</si>
  <si>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</si>
  <si>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</si>
  <si>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</si>
  <si>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</si>
  <si>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</si>
  <si>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</si>
  <si>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</si>
  <si>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</si>
  <si>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</si>
  <si>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</si>
  <si>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</si>
  <si>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</si>
  <si>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</si>
  <si>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</si>
  <si>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</si>
  <si>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</si>
  <si>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</si>
  <si>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</si>
  <si>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</si>
  <si>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</si>
  <si>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</si>
  <si>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</si>
  <si>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</si>
  <si>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</si>
  <si>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</si>
  <si>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</si>
  <si>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</si>
  <si>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</si>
  <si>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</si>
  <si>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</si>
  <si>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</si>
  <si>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</si>
  <si>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</si>
  <si>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</si>
  <si>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</si>
  <si>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</si>
  <si>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</si>
  <si>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</si>
  <si>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</si>
  <si>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</si>
  <si>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</si>
  <si>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</si>
  <si>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</si>
  <si>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</si>
  <si>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</si>
  <si>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</si>
  <si>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</si>
  <si>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</si>
  <si>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</si>
  <si>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</si>
  <si>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</si>
  <si>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</si>
  <si>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</si>
  <si>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</si>
  <si>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</si>
  <si>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</si>
  <si>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</si>
  <si>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</si>
  <si>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</si>
  <si>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</si>
  <si>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</si>
  <si>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</si>
  <si>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</si>
  <si>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</si>
  <si>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</si>
  <si>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</si>
  <si>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</si>
  <si>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</si>
  <si>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</si>
  <si>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</si>
  <si>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</si>
  <si>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</si>
  <si>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</si>
  <si>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</si>
  <si>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</si>
  <si>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</si>
  <si>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</si>
  <si>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</si>
  <si>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</si>
  <si>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</si>
  <si>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</si>
  <si>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</si>
  <si>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</si>
  <si>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</si>
  <si>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</si>
  <si>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</si>
  <si>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</si>
  <si>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</si>
  <si>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</si>
  <si>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</si>
  <si>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</si>
  <si>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</si>
  <si>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</si>
  <si>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</si>
  <si>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</si>
  <si>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</si>
  <si>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</si>
  <si>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</si>
  <si>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</si>
  <si>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</si>
  <si>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</si>
  <si>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</si>
  <si>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</si>
  <si>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</si>
  <si>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</si>
  <si>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</si>
  <si>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</si>
  <si>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</si>
  <si>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</si>
  <si>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</si>
  <si>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</si>
  <si>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</si>
  <si>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</si>
  <si>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</si>
  <si>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</si>
  <si>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</si>
  <si>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</si>
  <si>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</si>
  <si>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</si>
  <si>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</si>
  <si>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</si>
  <si>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</si>
  <si>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</si>
  <si>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</si>
  <si>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</si>
  <si>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</si>
  <si>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</si>
  <si>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</si>
  <si>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</si>
  <si>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</si>
  <si>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</si>
  <si>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</si>
  <si>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</si>
  <si>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</si>
  <si>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</si>
  <si>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</si>
  <si>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</si>
  <si>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</si>
  <si>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</si>
  <si>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</si>
  <si>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</si>
  <si>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</si>
  <si>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</si>
  <si>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</si>
  <si>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</si>
  <si>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</si>
  <si>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</si>
  <si>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</si>
  <si>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</si>
  <si>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</si>
  <si>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</si>
  <si>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</si>
  <si>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</si>
  <si>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</si>
  <si>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</si>
  <si>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</si>
  <si>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</si>
  <si>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</si>
  <si>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</si>
  <si>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</si>
  <si>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</si>
  <si>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</si>
  <si>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</si>
  <si>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</si>
  <si>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</si>
  <si>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</si>
  <si>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</si>
  <si>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</si>
  <si>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</si>
  <si>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</si>
  <si>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</si>
  <si>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</si>
  <si>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</si>
  <si>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</si>
  <si>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</si>
  <si>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</si>
  <si>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</si>
  <si>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</si>
  <si>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</si>
  <si>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</si>
  <si>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</si>
  <si>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</si>
  <si>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</si>
  <si>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</si>
  <si>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</si>
  <si>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</si>
  <si>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</si>
  <si>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</si>
  <si>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</si>
  <si>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</si>
  <si>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</si>
  <si>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</si>
  <si>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</si>
  <si>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</si>
  <si>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</si>
  <si>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</si>
  <si>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</si>
  <si>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</si>
  <si>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</si>
  <si>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</si>
  <si>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</si>
  <si>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</si>
  <si>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</si>
  <si>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</si>
  <si>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</si>
  <si>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</si>
  <si>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</si>
  <si>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</si>
  <si>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</si>
  <si>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</si>
  <si>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</si>
  <si>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</si>
  <si>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</si>
  <si>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</si>
  <si>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</si>
  <si>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</si>
  <si>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</si>
  <si>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</si>
  <si>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</si>
  <si>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</si>
  <si>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</si>
  <si>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</si>
  <si>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</si>
  <si>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</si>
  <si>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</si>
  <si>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</si>
  <si>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</si>
  <si>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</si>
  <si>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</si>
  <si>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</si>
  <si>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</si>
  <si>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</si>
  <si>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</si>
  <si>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</si>
  <si>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</si>
  <si>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</si>
  <si>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</si>
  <si>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</si>
  <si>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</si>
  <si>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</si>
  <si>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</si>
  <si>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</si>
  <si>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</si>
  <si>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</si>
  <si>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</si>
  <si>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</si>
  <si>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</si>
  <si>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</si>
  <si>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</si>
  <si>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</si>
  <si>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</si>
  <si>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</si>
  <si>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</si>
  <si>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</si>
  <si>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</si>
  <si>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</si>
  <si>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</si>
  <si>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</si>
  <si>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</si>
  <si>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</si>
  <si>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</si>
  <si>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</si>
  <si>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</si>
  <si>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</si>
  <si>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</si>
  <si>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</si>
  <si>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</si>
  <si>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</si>
  <si>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</si>
  <si>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</si>
  <si>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</si>
  <si>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</si>
  <si>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</si>
  <si>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</si>
  <si>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</si>
  <si>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</si>
  <si>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</si>
  <si>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</si>
  <si>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</si>
  <si>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</si>
  <si>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</si>
  <si>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</si>
  <si>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</si>
  <si>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</si>
  <si>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</si>
  <si>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</si>
  <si>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</si>
  <si>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</si>
  <si>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</si>
  <si>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</si>
  <si>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</si>
  <si>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</si>
  <si>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</si>
  <si>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</si>
  <si>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</si>
  <si>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</si>
  <si>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</si>
  <si>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</si>
  <si>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</si>
  <si>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</si>
  <si>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</si>
  <si>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</si>
  <si>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</si>
  <si>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</si>
  <si>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</si>
  <si>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</si>
  <si>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</si>
  <si>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</si>
  <si>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</si>
  <si>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</si>
  <si>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</si>
  <si>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</si>
  <si>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</si>
  <si>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</si>
  <si>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</si>
  <si>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</si>
  <si>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</si>
  <si>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</si>
  <si>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</si>
  <si>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</si>
  <si>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</si>
  <si>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</si>
  <si>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</si>
  <si>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</si>
  <si>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</si>
  <si>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</si>
  <si>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</si>
  <si>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</si>
  <si>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</si>
  <si>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</si>
  <si>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</si>
  <si>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</si>
  <si>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</si>
  <si>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</si>
  <si>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</si>
  <si>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</si>
  <si>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</si>
  <si>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</si>
  <si>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</si>
  <si>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</si>
  <si>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</si>
  <si>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</si>
  <si>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</si>
  <si>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</si>
  <si>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</si>
  <si>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</si>
  <si>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</si>
  <si>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</si>
  <si>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</si>
  <si>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</si>
  <si>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</si>
  <si>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</si>
  <si>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</si>
  <si>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</si>
  <si>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</si>
  <si>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</si>
  <si>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</si>
  <si>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</si>
  <si>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</si>
  <si>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</si>
  <si>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</si>
  <si>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</si>
  <si>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</si>
  <si>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</si>
  <si>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</si>
  <si>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</si>
  <si>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</si>
  <si>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</si>
  <si>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</si>
  <si>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</si>
  <si>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</si>
  <si>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</si>
  <si>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</si>
  <si>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</si>
  <si>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</si>
  <si>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</si>
  <si>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</si>
  <si>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</si>
  <si>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</si>
  <si>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</si>
  <si>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</si>
  <si>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</si>
  <si>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</si>
  <si>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</si>
  <si>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</si>
  <si>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</si>
  <si>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</si>
  <si>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</si>
  <si>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</si>
  <si>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</si>
  <si>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</si>
  <si>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</si>
  <si>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</si>
  <si>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</si>
  <si>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</si>
  <si>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</si>
  <si>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</si>
  <si>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</si>
  <si>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</si>
  <si>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</si>
  <si>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</si>
  <si>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</si>
  <si>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</si>
  <si>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</si>
  <si>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</si>
  <si>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</si>
  <si>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</si>
  <si>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</si>
  <si>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</si>
  <si>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</si>
  <si>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</si>
  <si>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</si>
  <si>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</si>
  <si>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</si>
  <si>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</si>
  <si>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</si>
  <si>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</si>
  <si>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</si>
  <si>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</si>
  <si>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</si>
  <si>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</si>
  <si>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</si>
  <si>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</si>
  <si>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</si>
  <si>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</si>
  <si>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</si>
  <si>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</si>
  <si>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</si>
  <si>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</si>
  <si>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</si>
  <si>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</si>
  <si>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</si>
  <si>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</si>
  <si>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</si>
  <si>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</si>
  <si>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</si>
  <si>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</si>
  <si>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</si>
  <si>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</si>
  <si>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</si>
  <si>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</si>
  <si>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</si>
  <si>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</si>
  <si>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</si>
  <si>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</si>
  <si>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</si>
  <si>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</si>
  <si>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</si>
  <si>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</si>
  <si>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</si>
  <si>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</si>
  <si>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</si>
  <si>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</si>
  <si>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</si>
  <si>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</si>
  <si>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</si>
  <si>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</si>
  <si>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</si>
  <si>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</si>
  <si>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</si>
  <si>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</si>
  <si>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</si>
  <si>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</si>
  <si>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</si>
  <si>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</si>
  <si>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</si>
  <si>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</si>
  <si>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</si>
  <si>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</si>
  <si>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</si>
  <si>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</si>
  <si>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</si>
  <si>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</si>
  <si>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</si>
  <si>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</si>
  <si>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</si>
  <si>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</si>
  <si>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</si>
  <si>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</si>
  <si>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</si>
  <si>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</si>
  <si>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</si>
  <si>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</si>
  <si>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</si>
  <si>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</si>
  <si>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</si>
  <si>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</si>
  <si>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</si>
  <si>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</si>
  <si>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</si>
  <si>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</si>
  <si>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</si>
  <si>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</si>
  <si>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</si>
  <si>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</si>
  <si>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</si>
  <si>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</si>
  <si>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</si>
  <si>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</si>
  <si>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</si>
  <si>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</si>
  <si>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</si>
  <si>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</si>
  <si>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</si>
  <si>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</si>
  <si>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</si>
  <si>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</si>
  <si>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</si>
  <si>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</si>
  <si>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</si>
  <si>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</si>
  <si>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</si>
  <si>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</si>
  <si>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</si>
  <si>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</si>
  <si>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</si>
  <si>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</si>
  <si>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</si>
  <si>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</si>
  <si>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</si>
  <si>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</si>
  <si>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</si>
  <si>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</si>
  <si>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</si>
  <si>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</si>
  <si>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</si>
  <si>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</si>
  <si>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</si>
  <si>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</si>
  <si>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</si>
  <si>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</si>
  <si>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</si>
  <si>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</si>
  <si>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</si>
  <si>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</si>
  <si>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</si>
  <si>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</si>
  <si>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</si>
  <si>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</si>
  <si>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</si>
  <si>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</si>
  <si>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</si>
  <si>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</si>
  <si>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</si>
  <si>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</si>
  <si>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</si>
  <si>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</si>
  <si>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</si>
  <si>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</si>
  <si>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</si>
  <si>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</si>
  <si>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</si>
  <si>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</si>
  <si>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</si>
  <si>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</si>
  <si>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</si>
  <si>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</si>
  <si>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</si>
  <si>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</si>
  <si>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</si>
  <si>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</si>
  <si>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</si>
  <si>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</si>
  <si>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</si>
  <si>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</si>
  <si>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</si>
  <si>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</si>
  <si>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</si>
  <si>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</si>
  <si>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</si>
  <si>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</si>
  <si>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</si>
  <si>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</si>
  <si>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</si>
  <si>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</si>
  <si>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</si>
  <si>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</si>
  <si>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</si>
  <si>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</si>
  <si>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</si>
  <si>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</si>
  <si>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</si>
  <si>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</si>
  <si>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</si>
  <si>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</si>
  <si>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</si>
  <si>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</si>
  <si>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</si>
  <si>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</si>
  <si>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</si>
  <si>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</si>
  <si>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</si>
  <si>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</si>
  <si>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</si>
  <si>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</si>
  <si>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</si>
  <si>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</si>
  <si>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</si>
  <si>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</si>
  <si>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</si>
  <si>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</si>
  <si>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</si>
  <si>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</si>
  <si>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</si>
  <si>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</si>
  <si>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</si>
  <si>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</si>
  <si>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</si>
  <si>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</si>
  <si>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</si>
  <si>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</si>
  <si>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</si>
  <si>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</si>
  <si>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</si>
  <si>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</si>
  <si>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</si>
  <si>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</si>
  <si>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</si>
  <si>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</si>
  <si>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</si>
  <si>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</si>
  <si>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</si>
  <si>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</si>
  <si>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</si>
  <si>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</si>
  <si>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</si>
  <si>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</si>
  <si>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</si>
  <si>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</si>
  <si>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</si>
  <si>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</si>
  <si>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</si>
  <si>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</si>
  <si>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</si>
  <si>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</si>
  <si>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</si>
  <si>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</si>
  <si>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</si>
  <si>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</si>
  <si>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</si>
  <si>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</si>
  <si>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</si>
  <si>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</si>
  <si>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</si>
  <si>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</si>
  <si>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</si>
  <si>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</si>
  <si>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</si>
  <si>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</si>
  <si>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</si>
  <si>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</si>
  <si>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</si>
  <si>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</si>
  <si>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</si>
  <si>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</si>
  <si>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</si>
  <si>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</si>
  <si>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</si>
  <si>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</si>
  <si>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</si>
  <si>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</si>
  <si>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</si>
  <si>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</si>
  <si>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</si>
  <si>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</si>
  <si>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</si>
  <si>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</si>
  <si>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</si>
  <si>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</si>
  <si>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</si>
  <si>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</si>
  <si>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</si>
  <si>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</si>
  <si>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</si>
  <si>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</si>
  <si>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</si>
  <si>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</si>
  <si>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</si>
  <si>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</si>
  <si>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</si>
  <si>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</si>
  <si>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</si>
  <si>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</si>
  <si>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</si>
  <si>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</si>
  <si>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</si>
  <si>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</si>
  <si>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</si>
  <si>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</si>
  <si>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</si>
  <si>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</si>
  <si>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</si>
  <si>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</si>
  <si>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</si>
  <si>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</si>
  <si>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</si>
  <si>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</si>
  <si>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</si>
  <si>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</si>
  <si>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</si>
  <si>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</si>
  <si>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</si>
  <si>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</si>
  <si>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</si>
  <si>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</si>
  <si>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</si>
  <si>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</si>
  <si>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</si>
  <si>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</si>
  <si>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</si>
  <si>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</si>
  <si>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</si>
  <si>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</si>
  <si>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</si>
  <si>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</si>
  <si>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</si>
  <si>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</si>
  <si>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</si>
  <si>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</si>
  <si>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</si>
  <si>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</si>
  <si>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</si>
  <si>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</si>
  <si>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</si>
  <si>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</si>
  <si>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</si>
  <si>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</si>
  <si>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</si>
  <si>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</si>
  <si>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</si>
  <si>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</si>
  <si>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</si>
  <si>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</si>
  <si>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</si>
  <si>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</si>
  <si>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</si>
  <si>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</si>
  <si>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</si>
  <si>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</si>
  <si>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</si>
  <si>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</si>
  <si>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</si>
  <si>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</si>
  <si>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</si>
  <si>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</si>
  <si>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</si>
  <si>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</si>
  <si>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</si>
  <si>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</si>
  <si>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</si>
  <si>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</si>
  <si>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</si>
  <si>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</si>
  <si>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</si>
  <si>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</si>
  <si>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</si>
  <si>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</si>
  <si>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</si>
  <si>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</si>
  <si>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</si>
  <si>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</si>
  <si>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</si>
  <si>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</si>
  <si>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</si>
  <si>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</si>
  <si>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</si>
  <si>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</si>
  <si>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</si>
  <si>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</si>
  <si>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</si>
  <si>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</si>
  <si>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</si>
  <si>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</si>
  <si>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</si>
  <si>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</si>
  <si>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</si>
  <si>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</si>
  <si>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</si>
  <si>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</si>
  <si>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</si>
  <si>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</si>
  <si>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</si>
  <si>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</si>
  <si>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</si>
  <si>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</si>
  <si>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</si>
  <si>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</si>
  <si>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</si>
  <si>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</si>
  <si>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</si>
  <si>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</si>
  <si>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</si>
  <si>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</si>
  <si>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</si>
  <si>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</si>
  <si>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</si>
  <si>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</si>
  <si>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</si>
  <si>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</si>
  <si>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</si>
  <si>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</si>
  <si>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</si>
  <si>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</si>
  <si>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</si>
  <si>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</si>
  <si>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</si>
  <si>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</si>
  <si>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</si>
  <si>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</si>
  <si>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</si>
  <si>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</si>
  <si>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</si>
  <si>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</si>
  <si>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</si>
  <si>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</si>
  <si>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</si>
  <si>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</si>
  <si>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</si>
  <si>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</si>
  <si>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</si>
  <si>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</si>
  <si>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</si>
  <si>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</si>
  <si>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</si>
  <si>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</si>
  <si>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</si>
  <si>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</si>
  <si>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</si>
  <si>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</si>
  <si>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</si>
  <si>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</si>
  <si>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</si>
  <si>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</si>
  <si>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</si>
  <si>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</si>
  <si>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</si>
  <si>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</si>
  <si>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</si>
  <si>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</si>
  <si>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</si>
  <si>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</si>
  <si>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</si>
  <si>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</si>
  <si>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</si>
  <si>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</si>
  <si>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</si>
  <si>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</si>
  <si>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</si>
  <si>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</si>
  <si>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</si>
  <si>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</si>
  <si>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</si>
  <si>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</si>
  <si>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</si>
  <si>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</si>
  <si>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</si>
  <si>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</si>
  <si>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</si>
  <si>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</si>
  <si>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</si>
  <si>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</si>
  <si>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</si>
  <si>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</si>
  <si>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</si>
  <si>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</si>
  <si>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</si>
  <si>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</si>
  <si>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</si>
  <si>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</si>
  <si>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</si>
  <si>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</si>
  <si>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</si>
  <si>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</si>
  <si>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</si>
  <si>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</si>
  <si>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</si>
  <si>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</si>
  <si>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</si>
  <si>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</si>
  <si>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</si>
  <si>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</si>
  <si>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</si>
  <si>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</si>
  <si>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</si>
  <si>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</si>
  <si>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</si>
  <si>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</si>
  <si>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</si>
  <si>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</si>
  <si>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</si>
  <si>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</si>
  <si>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</si>
  <si>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</si>
  <si>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</si>
  <si>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</si>
  <si>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</si>
  <si>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</si>
  <si>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</si>
  <si>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</si>
  <si>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</si>
  <si>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</si>
  <si>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</si>
  <si>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</si>
  <si>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</si>
  <si>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</si>
  <si>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</si>
  <si>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</si>
  <si>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</si>
  <si>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</si>
  <si>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</si>
  <si>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</si>
  <si>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</si>
  <si>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</si>
  <si>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</si>
  <si>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</si>
  <si>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</si>
  <si>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</si>
  <si>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</si>
  <si>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</si>
  <si>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</si>
  <si>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</si>
  <si>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</si>
  <si>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</si>
  <si>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</si>
  <si>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</si>
  <si>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</si>
  <si>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</si>
  <si>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</si>
  <si>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</si>
  <si>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</si>
  <si>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</si>
  <si>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</si>
  <si>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</si>
  <si>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</si>
  <si>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</si>
  <si>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</si>
  <si>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</si>
  <si>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</si>
  <si>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</si>
  <si>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</si>
  <si>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</si>
  <si>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</si>
  <si>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</si>
  <si>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</si>
  <si>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</si>
  <si>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</si>
  <si>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</si>
  <si>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</si>
  <si>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</si>
  <si>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</si>
  <si>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</si>
  <si>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</si>
  <si>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</si>
  <si>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</si>
  <si>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</si>
  <si>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</si>
  <si>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</si>
  <si>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</si>
  <si>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</si>
  <si>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</si>
  <si>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</si>
  <si>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</si>
  <si>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</si>
  <si>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</si>
  <si>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</si>
  <si>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</si>
  <si>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</si>
  <si>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</si>
  <si>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</si>
  <si>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</si>
  <si>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</si>
  <si>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</si>
  <si>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</si>
  <si>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</si>
  <si>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</si>
  <si>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</si>
  <si>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</si>
  <si>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</si>
  <si>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</si>
  <si>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</si>
  <si>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</si>
  <si>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</si>
  <si>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</si>
  <si>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</si>
  <si>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</si>
  <si>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</si>
  <si>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</si>
  <si>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</si>
  <si>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</si>
  <si>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</si>
  <si>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</si>
  <si>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</si>
  <si>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</si>
  <si>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</si>
  <si>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</si>
  <si>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</si>
  <si>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</si>
  <si>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</si>
  <si>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</si>
  <si>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</si>
  <si>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</si>
  <si>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</si>
  <si>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</si>
  <si>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</si>
  <si>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</si>
  <si>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</si>
  <si>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</si>
  <si>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</si>
  <si>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</si>
  <si>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</si>
  <si>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</si>
  <si>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</si>
  <si>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</si>
  <si>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</si>
  <si>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</si>
  <si>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</si>
  <si>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</si>
  <si>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</si>
  <si>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</si>
  <si>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</si>
  <si>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</si>
  <si>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</si>
  <si>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</si>
  <si>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</si>
  <si>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</si>
  <si>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</si>
  <si>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</si>
  <si>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</si>
  <si>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</si>
  <si>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</si>
  <si>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</si>
  <si>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</si>
  <si>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</si>
  <si>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</si>
  <si>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</si>
  <si>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</si>
  <si>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</si>
  <si>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</si>
  <si>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</si>
  <si>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</si>
  <si>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</si>
  <si>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</si>
  <si>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</si>
  <si>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</si>
  <si>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</si>
  <si>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</si>
  <si>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</si>
  <si>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</si>
  <si>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</si>
  <si>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</si>
  <si>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</si>
  <si>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</si>
  <si>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</si>
  <si>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</si>
  <si>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</si>
  <si>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</si>
  <si>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</si>
  <si>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</si>
  <si>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</si>
  <si>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</si>
  <si>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</si>
  <si>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</si>
  <si>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</si>
  <si>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</si>
  <si>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</si>
  <si>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</si>
  <si>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</si>
  <si>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</si>
  <si>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</si>
  <si>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</si>
  <si>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</si>
  <si>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</si>
  <si>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</si>
  <si>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</si>
  <si>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</si>
  <si>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</si>
  <si>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</si>
  <si>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</si>
  <si>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</si>
  <si>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</si>
  <si>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</si>
  <si>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</si>
  <si>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</si>
  <si>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</si>
  <si>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</si>
  <si>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</si>
  <si>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</si>
  <si>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</si>
  <si>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</si>
  <si>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</si>
  <si>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</si>
  <si>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</si>
  <si>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</si>
  <si>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</si>
  <si>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</si>
  <si>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</si>
  <si>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</si>
  <si>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</si>
  <si>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</si>
  <si>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</si>
  <si>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</si>
  <si>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</si>
  <si>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</si>
  <si>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</si>
  <si>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</si>
  <si>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</si>
  <si>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</si>
  <si>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</si>
  <si>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</si>
  <si>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</si>
  <si>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</si>
  <si>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</si>
  <si>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</si>
  <si>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</si>
  <si>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</si>
  <si>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</si>
  <si>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</si>
  <si>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</si>
  <si>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</si>
  <si>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</si>
  <si>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</si>
  <si>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</si>
  <si>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</si>
  <si>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</si>
  <si>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</si>
  <si>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</si>
  <si>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</si>
  <si>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</si>
  <si>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</si>
  <si>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</si>
  <si>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</si>
  <si>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</si>
  <si>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</si>
  <si>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</si>
  <si>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</si>
  <si>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</si>
  <si>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</si>
  <si>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</si>
  <si>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</si>
  <si>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</si>
  <si>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</si>
  <si>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</si>
  <si>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</si>
  <si>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</si>
  <si>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</si>
  <si>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</si>
  <si>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</si>
  <si>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</si>
  <si>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</si>
  <si>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</si>
  <si>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</si>
  <si>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</si>
  <si>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</si>
  <si>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</si>
  <si>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</si>
  <si>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</si>
  <si>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</si>
  <si>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</si>
  <si>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</si>
  <si>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</si>
  <si>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</si>
  <si>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</si>
  <si>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</si>
  <si>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</si>
  <si>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</si>
  <si>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</si>
  <si>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</si>
  <si>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</si>
  <si>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</si>
  <si>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</si>
  <si>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</si>
  <si>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</si>
  <si>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</si>
  <si>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</si>
  <si>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</si>
  <si>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</si>
  <si>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</si>
  <si>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</si>
  <si>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</si>
  <si>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</si>
  <si>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</si>
  <si>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</si>
  <si>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</si>
  <si>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</si>
  <si>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</si>
  <si>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</si>
  <si>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</si>
  <si>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</si>
  <si>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</si>
  <si>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</si>
  <si>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</si>
  <si>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</si>
  <si>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</si>
  <si>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</si>
  <si>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</si>
  <si>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</si>
  <si>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</si>
  <si>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</si>
  <si>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</si>
  <si>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</si>
  <si>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</si>
  <si>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</si>
  <si>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</si>
  <si>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</si>
  <si>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</si>
  <si>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</si>
  <si>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</si>
  <si>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</si>
  <si>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</si>
  <si>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</si>
  <si>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</si>
  <si>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</si>
  <si>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</si>
  <si>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</si>
  <si>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</si>
  <si>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</si>
  <si>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</si>
  <si>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</si>
  <si>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</si>
  <si>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</si>
  <si>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</si>
  <si>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</si>
  <si>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</si>
  <si>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</si>
  <si>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</si>
  <si>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</si>
  <si>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</si>
  <si>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</si>
  <si>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</si>
  <si>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</si>
  <si>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</si>
  <si>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</si>
  <si>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</si>
  <si>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</si>
  <si>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</si>
  <si>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</si>
  <si>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</si>
  <si>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</si>
  <si>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</si>
  <si>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</si>
  <si>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</si>
  <si>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</si>
  <si>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</si>
  <si>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</si>
  <si>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</si>
  <si>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</si>
  <si>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</si>
  <si>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</si>
  <si>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</si>
  <si>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</si>
  <si>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</si>
  <si>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</si>
  <si>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</si>
  <si>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</si>
  <si>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</si>
  <si>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</si>
  <si>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</si>
  <si>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</si>
  <si>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</si>
  <si>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</si>
  <si>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</si>
  <si>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</si>
  <si>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</si>
  <si>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</si>
  <si>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</si>
  <si>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</si>
  <si>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</si>
  <si>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</si>
  <si>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</si>
  <si>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</si>
  <si>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</si>
  <si>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</si>
  <si>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</si>
  <si>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</si>
  <si>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</si>
  <si>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</si>
  <si>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</si>
  <si>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</si>
  <si>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</si>
  <si>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</si>
  <si>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</si>
  <si>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</si>
  <si>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</si>
  <si>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</si>
  <si>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</si>
  <si>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</si>
  <si>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</si>
  <si>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</si>
  <si>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</si>
  <si>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</si>
  <si>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</si>
  <si>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</si>
  <si>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</si>
  <si>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</si>
  <si>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</si>
  <si>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</si>
  <si>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</si>
  <si>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</si>
  <si>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</si>
  <si>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</si>
  <si>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</si>
  <si>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</si>
  <si>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</si>
  <si>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</si>
  <si>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</si>
  <si>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</si>
  <si>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</si>
  <si>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</si>
  <si>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</si>
  <si>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</si>
  <si>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</si>
  <si>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</si>
  <si>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</si>
  <si>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</si>
  <si>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</si>
  <si>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</si>
  <si>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</si>
  <si>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</si>
  <si>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</si>
  <si>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</si>
  <si>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</si>
  <si>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</si>
  <si>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</si>
  <si>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</si>
  <si>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</si>
  <si>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</si>
  <si>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</si>
  <si>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</si>
  <si>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</si>
  <si>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</si>
  <si>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</si>
  <si>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</si>
  <si>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</si>
  <si>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</si>
  <si>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</si>
  <si>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</si>
  <si>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</si>
  <si>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</si>
  <si>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</si>
  <si>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</si>
  <si>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</si>
  <si>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</si>
  <si>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</si>
  <si>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</si>
  <si>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</si>
  <si>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</si>
  <si>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</si>
  <si>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</si>
  <si>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</si>
  <si>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</si>
  <si>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</si>
  <si>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</si>
  <si>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</si>
  <si>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</si>
  <si>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</si>
  <si>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</si>
  <si>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</si>
  <si>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</si>
  <si>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</si>
  <si>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</si>
  <si>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</si>
  <si>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</si>
  <si>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</si>
  <si>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</si>
  <si>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</si>
  <si>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</si>
  <si>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</si>
  <si>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</si>
  <si>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</si>
  <si>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</si>
  <si>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</si>
  <si>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</si>
  <si>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</si>
  <si>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</si>
  <si>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</si>
  <si>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</si>
  <si>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</si>
  <si>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</si>
  <si>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</si>
  <si>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</si>
  <si>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</si>
  <si>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</si>
  <si>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</si>
  <si>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</si>
  <si>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</si>
  <si>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</si>
  <si>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</si>
  <si>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</si>
  <si>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</si>
  <si>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</si>
  <si>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</si>
  <si>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</si>
  <si>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</si>
  <si>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</si>
  <si>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</si>
  <si>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</si>
  <si>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</si>
  <si>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</si>
  <si>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</si>
  <si>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</si>
  <si>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</si>
  <si>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</si>
  <si>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</si>
  <si>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</si>
  <si>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</si>
  <si>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</si>
  <si>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</si>
  <si>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</si>
  <si>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</si>
  <si>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</si>
  <si>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</si>
  <si>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</si>
  <si>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</si>
  <si>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</si>
  <si>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</si>
  <si>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</si>
  <si>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</si>
  <si>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</si>
  <si>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</si>
  <si>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</si>
  <si>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</si>
  <si>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</si>
  <si>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</si>
  <si>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</si>
  <si>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</si>
  <si>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</si>
  <si>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</si>
  <si>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</si>
  <si>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</si>
  <si>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</si>
  <si>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</si>
  <si>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</si>
  <si>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</si>
  <si>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</si>
  <si>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</si>
  <si>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</si>
  <si>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</si>
  <si>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</si>
  <si>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</si>
  <si>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</si>
  <si>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</si>
  <si>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</si>
  <si>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</si>
  <si>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</si>
  <si>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</si>
  <si>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</si>
  <si>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</si>
  <si>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</si>
  <si>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</si>
  <si>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</si>
  <si>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</si>
  <si>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</si>
  <si>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</si>
  <si>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</si>
  <si>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</si>
  <si>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</si>
  <si>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</si>
  <si>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</si>
  <si>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</si>
  <si>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</si>
  <si>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</si>
  <si>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</si>
  <si>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</si>
  <si>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</si>
  <si>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</si>
  <si>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</si>
  <si>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</si>
  <si>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</si>
  <si>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</si>
  <si>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</si>
  <si>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</si>
  <si>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</si>
  <si>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</si>
  <si>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</si>
  <si>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</si>
  <si>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</si>
  <si>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</si>
  <si>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</si>
  <si>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</si>
  <si>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</si>
  <si>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</si>
  <si>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</si>
  <si>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</si>
  <si>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</si>
  <si>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</si>
  <si>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</si>
  <si>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</si>
  <si>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</si>
  <si>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</si>
  <si>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</si>
  <si>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</si>
  <si>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</si>
  <si>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</si>
  <si>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</si>
  <si>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</si>
  <si>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</si>
  <si>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</si>
  <si>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</si>
  <si>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</si>
  <si>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</si>
  <si>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</si>
  <si>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</si>
  <si>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</si>
  <si>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</si>
  <si>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</si>
  <si>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</si>
  <si>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</si>
  <si>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</si>
  <si>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</si>
  <si>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</si>
  <si>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</si>
  <si>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</si>
  <si>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</si>
  <si>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</si>
  <si>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</si>
  <si>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</si>
  <si>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</si>
  <si>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</si>
  <si>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</si>
  <si>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</si>
  <si>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</si>
  <si>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</si>
  <si>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</si>
  <si>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</si>
  <si>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</si>
  <si>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</si>
  <si>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</si>
  <si>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</si>
  <si>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</si>
  <si>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</si>
  <si>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</si>
  <si>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</si>
  <si>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</si>
  <si>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</si>
  <si>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</si>
  <si>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</si>
  <si>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</si>
  <si>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</si>
  <si>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</si>
  <si>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</si>
  <si>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</si>
  <si>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</si>
  <si>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</si>
  <si>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</si>
  <si>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</si>
  <si>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</si>
  <si>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</si>
  <si>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</si>
  <si>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</si>
  <si>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</si>
  <si>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</si>
  <si>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</si>
  <si>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</si>
  <si>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</si>
  <si>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</si>
  <si>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</si>
  <si>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</si>
  <si>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</si>
  <si>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</si>
  <si>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</si>
  <si>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</si>
  <si>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</si>
  <si>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</si>
  <si>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</si>
  <si>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</si>
  <si>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</si>
  <si>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</si>
  <si>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</si>
  <si>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</si>
  <si>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</si>
  <si>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</si>
  <si>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</si>
  <si>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</si>
  <si>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</si>
  <si>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</si>
  <si>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</si>
  <si>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</si>
  <si>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</si>
  <si>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</si>
  <si>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</si>
  <si>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</si>
  <si>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</si>
  <si>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</si>
  <si>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</si>
  <si>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</si>
  <si>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</si>
  <si>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</si>
  <si>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</si>
  <si>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</si>
  <si>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</si>
  <si>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</si>
  <si>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</si>
  <si>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</si>
  <si>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</si>
  <si>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</si>
  <si>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</si>
  <si>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</si>
  <si>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</si>
  <si>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</si>
  <si>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</si>
  <si>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</si>
  <si>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</si>
  <si>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</si>
  <si>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</si>
  <si>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</si>
  <si>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</si>
  <si>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</si>
  <si>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</si>
  <si>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</si>
  <si>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</si>
  <si>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</si>
  <si>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</si>
  <si>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</si>
  <si>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</si>
  <si>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</si>
  <si>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</si>
  <si>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</si>
  <si>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</si>
  <si>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</si>
  <si>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</si>
  <si>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</si>
  <si>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</si>
  <si>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</si>
  <si>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</si>
  <si>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</si>
  <si>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</si>
  <si>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</si>
  <si>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</si>
  <si>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</si>
  <si>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</si>
  <si>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</si>
  <si>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</si>
  <si>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</si>
  <si>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</si>
  <si>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</si>
  <si>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</si>
  <si>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</si>
  <si>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</si>
  <si>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</si>
  <si>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</si>
  <si>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</si>
  <si>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</si>
  <si>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</si>
  <si>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</si>
  <si>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</si>
  <si>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</si>
  <si>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</si>
  <si>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</si>
  <si>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</si>
  <si>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</si>
  <si>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</si>
  <si>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</si>
  <si>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</si>
  <si>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</si>
  <si>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</si>
  <si>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</si>
  <si>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</si>
  <si>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</si>
  <si>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</si>
  <si>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</si>
  <si>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</si>
  <si>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</si>
  <si>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</si>
  <si>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</si>
  <si>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</si>
  <si>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</si>
  <si>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</si>
  <si>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</si>
  <si>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</si>
  <si>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</si>
  <si>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</si>
  <si>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</si>
  <si>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</si>
  <si>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</si>
  <si>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</si>
  <si>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</si>
  <si>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</si>
  <si>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</si>
  <si>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</si>
  <si>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</si>
  <si>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</si>
  <si>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</si>
  <si>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</si>
  <si>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</si>
  <si>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</si>
  <si>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</si>
  <si>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</si>
  <si>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</si>
  <si>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</si>
  <si>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</si>
  <si>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</si>
  <si>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</si>
  <si>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</si>
  <si>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</si>
  <si>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</si>
  <si>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</si>
  <si>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</si>
  <si>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</si>
  <si>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</si>
  <si>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</si>
  <si>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</si>
  <si>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</si>
  <si>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</si>
  <si>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</si>
  <si>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</si>
  <si>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</si>
  <si>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</si>
  <si>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</si>
  <si>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</si>
  <si>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</si>
  <si>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</si>
  <si>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</si>
  <si>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</si>
  <si>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</si>
  <si>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</si>
  <si>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</si>
  <si>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</si>
  <si>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</si>
  <si>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</si>
  <si>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</si>
  <si>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</si>
  <si>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</si>
  <si>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</si>
  <si>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</si>
  <si>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</si>
  <si>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</si>
  <si>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</si>
  <si>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</si>
  <si>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</si>
  <si>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</si>
  <si>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</si>
  <si>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</si>
  <si>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</si>
  <si>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</si>
  <si>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</si>
  <si>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</si>
  <si>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</si>
  <si>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</si>
  <si>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</si>
  <si>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</si>
  <si>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</si>
  <si>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</si>
  <si>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</si>
  <si>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</si>
  <si>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</si>
  <si>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</si>
  <si>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</si>
  <si>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</si>
  <si>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</si>
  <si>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</si>
  <si>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</si>
  <si>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</si>
  <si>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</si>
  <si>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</si>
  <si>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</si>
  <si>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</si>
  <si>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</si>
  <si>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</si>
  <si>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</si>
  <si>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</si>
  <si>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</si>
  <si>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</si>
  <si>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</si>
  <si>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</si>
  <si>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</si>
  <si>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</si>
  <si>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</si>
  <si>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</si>
  <si>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</si>
  <si>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</si>
  <si>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</si>
  <si>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</si>
  <si>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</si>
  <si>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</si>
  <si>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</si>
  <si>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</si>
  <si>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</si>
  <si>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</si>
  <si>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</si>
  <si>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</si>
  <si>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</si>
  <si>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</si>
  <si>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</si>
  <si>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</si>
  <si>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</si>
  <si>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</si>
  <si>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</si>
  <si>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</si>
  <si>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</si>
  <si>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</si>
  <si>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</si>
  <si>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</si>
  <si>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</si>
  <si>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</si>
  <si>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</si>
  <si>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</si>
  <si>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</si>
  <si>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</si>
  <si>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</si>
  <si>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</si>
  <si>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</si>
  <si>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</si>
  <si>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</si>
  <si>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</si>
  <si>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</si>
  <si>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</si>
  <si>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</si>
  <si>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</si>
  <si>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</si>
  <si>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</si>
  <si>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</si>
  <si>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</si>
  <si>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</si>
  <si>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</si>
  <si>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</si>
  <si>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</si>
  <si>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</si>
  <si>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</si>
  <si>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</si>
  <si>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</si>
  <si>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</si>
  <si>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</si>
  <si>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</si>
  <si>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</si>
  <si>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</si>
  <si>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</si>
  <si>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</si>
  <si>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</si>
  <si>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</si>
  <si>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</si>
  <si>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</si>
  <si>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</si>
  <si>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</si>
  <si>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</si>
  <si>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</si>
  <si>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</si>
  <si>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</si>
  <si>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</si>
  <si>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</si>
  <si>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</si>
  <si>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</si>
  <si>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</si>
  <si>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</si>
  <si>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</si>
  <si>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</si>
  <si>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</si>
  <si>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</si>
  <si>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</si>
  <si>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</si>
  <si>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</si>
  <si>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</si>
  <si>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</si>
  <si>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</si>
  <si>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</si>
  <si>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</si>
  <si>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</si>
  <si>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</si>
  <si>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</si>
  <si>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</si>
  <si>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</si>
  <si>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</si>
  <si>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</si>
  <si>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</si>
  <si>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</si>
  <si>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</si>
  <si>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</si>
  <si>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</si>
  <si>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</si>
  <si>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</si>
  <si>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</si>
  <si>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</si>
  <si>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</si>
  <si>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</si>
  <si>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</si>
  <si>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</si>
  <si>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</si>
  <si>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</si>
  <si>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</si>
  <si>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</si>
  <si>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</si>
  <si>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</si>
  <si>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</si>
  <si>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</si>
  <si>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</si>
  <si>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</si>
  <si>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</si>
  <si>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</si>
  <si>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</si>
  <si>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</si>
  <si>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</si>
  <si>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</si>
  <si>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</si>
  <si>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</si>
  <si>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</si>
  <si>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</si>
  <si>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</si>
  <si>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</si>
  <si>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</si>
  <si>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</si>
  <si>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</si>
  <si>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</si>
  <si>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</si>
  <si>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</si>
  <si>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</si>
  <si>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</si>
  <si>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</si>
  <si>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</si>
  <si>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</si>
  <si>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</si>
  <si>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</si>
  <si>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</si>
  <si>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</si>
  <si>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</si>
  <si>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</si>
  <si>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</si>
  <si>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</si>
  <si>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</si>
  <si>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</si>
  <si>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</si>
  <si>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</si>
  <si>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</si>
  <si>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</si>
  <si>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</si>
  <si>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</si>
  <si>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</si>
  <si>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</si>
  <si>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</si>
  <si>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</si>
  <si>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</si>
  <si>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</si>
  <si>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</si>
  <si>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</si>
  <si>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</si>
  <si>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</si>
  <si>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</si>
  <si>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</si>
  <si>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</si>
  <si>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</si>
  <si>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</si>
  <si>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</si>
  <si>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</si>
  <si>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</si>
  <si>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</si>
  <si>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</si>
  <si>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</si>
  <si>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</si>
  <si>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</si>
  <si>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</si>
  <si>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</si>
  <si>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</si>
  <si>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</si>
  <si>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</si>
  <si>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</si>
  <si>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</si>
  <si>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</si>
  <si>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</si>
  <si>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</si>
  <si>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</si>
  <si>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</si>
  <si>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</si>
  <si>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</si>
  <si>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</si>
  <si>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</si>
  <si>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</si>
  <si>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</si>
  <si>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</si>
  <si>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</si>
  <si>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</si>
  <si>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</si>
  <si>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</si>
  <si>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</si>
  <si>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</si>
  <si>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</si>
  <si>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</si>
  <si>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</si>
  <si>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</si>
  <si>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</si>
  <si>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</si>
  <si>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</si>
  <si>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</si>
  <si>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</si>
  <si>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</si>
  <si>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</si>
  <si>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</si>
  <si>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</si>
  <si>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</si>
  <si>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</si>
  <si>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</si>
  <si>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</si>
  <si>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</si>
  <si>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</si>
  <si>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</si>
  <si>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</si>
  <si>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</si>
  <si>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</si>
  <si>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</si>
  <si>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</si>
  <si>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</si>
  <si>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</si>
  <si>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</si>
  <si>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</si>
  <si>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</si>
  <si>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</si>
  <si>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</si>
  <si>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</si>
  <si>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</si>
  <si>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</si>
  <si>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</si>
  <si>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</si>
  <si>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</si>
  <si>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</si>
  <si>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</si>
  <si>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</si>
  <si>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</si>
  <si>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</si>
  <si>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</si>
  <si>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</si>
  <si>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</si>
  <si>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</si>
  <si>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</si>
  <si>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</si>
  <si>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</si>
  <si>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</si>
  <si>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</si>
  <si>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</si>
  <si>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</si>
  <si>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</si>
  <si>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</si>
  <si>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</si>
  <si>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</si>
  <si>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</si>
  <si>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</si>
  <si>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</si>
  <si>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</si>
  <si>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</si>
  <si>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</si>
  <si>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</si>
  <si>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</si>
  <si>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</si>
  <si>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</si>
  <si>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</si>
  <si>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</si>
  <si>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</si>
  <si>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</si>
  <si>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</si>
  <si>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</si>
  <si>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</si>
  <si>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</si>
  <si>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</si>
  <si>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</si>
  <si>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</si>
  <si>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</si>
  <si>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</si>
  <si>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</si>
  <si>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</si>
  <si>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</si>
  <si>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</si>
  <si>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</si>
  <si>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</si>
  <si>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</si>
  <si>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</si>
  <si>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</si>
  <si>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</si>
  <si>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</si>
  <si>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</si>
  <si>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</si>
  <si>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</si>
  <si>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</si>
  <si>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</si>
  <si>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</si>
  <si>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</si>
  <si>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</si>
  <si>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</si>
  <si>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</si>
  <si>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</si>
  <si>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</si>
  <si>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</si>
  <si>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</si>
  <si>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</si>
  <si>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</si>
  <si>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</si>
  <si>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</si>
  <si>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</si>
  <si>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</si>
  <si>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</si>
  <si>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</si>
  <si>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</si>
  <si>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</si>
  <si>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</si>
  <si>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</si>
  <si>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</si>
  <si>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</si>
  <si>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</si>
  <si>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</si>
  <si>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</si>
  <si>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</si>
  <si>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</si>
  <si>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</si>
  <si>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</si>
  <si>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</si>
  <si>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</si>
  <si>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</si>
  <si>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</si>
  <si>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</si>
  <si>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</si>
  <si>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</si>
  <si>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</si>
  <si>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</si>
  <si>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</si>
  <si>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</si>
  <si>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</si>
  <si>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</si>
  <si>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</si>
  <si>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</si>
  <si>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</si>
  <si>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</si>
  <si>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</si>
  <si>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</si>
  <si>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</si>
  <si>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</si>
  <si>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</si>
  <si>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</si>
  <si>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</si>
  <si>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</si>
  <si>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</si>
  <si>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</si>
  <si>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</si>
  <si>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</si>
  <si>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</si>
  <si>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</si>
  <si>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</si>
  <si>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</si>
  <si>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</si>
  <si>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</si>
  <si>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</si>
  <si>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</si>
  <si>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</si>
  <si>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</si>
  <si>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</si>
  <si>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</si>
  <si>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</si>
  <si>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</si>
  <si>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</si>
  <si>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</si>
  <si>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</si>
  <si>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</si>
  <si>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</si>
  <si>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</si>
  <si>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</si>
  <si>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</si>
  <si>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</si>
  <si>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</si>
  <si>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</si>
  <si>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</si>
  <si>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</si>
  <si>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</si>
  <si>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</si>
  <si>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</si>
  <si>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</si>
  <si>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</si>
  <si>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</si>
  <si>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</si>
  <si>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</si>
  <si>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</si>
  <si>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</si>
  <si>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</si>
  <si>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</si>
  <si>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</si>
  <si>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</si>
  <si>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</si>
  <si>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</si>
  <si>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</si>
  <si>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</si>
  <si>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</si>
  <si>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</si>
  <si>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</si>
  <si>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</si>
  <si>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</si>
  <si>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</si>
  <si>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</si>
  <si>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</si>
  <si>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</si>
  <si>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</si>
  <si>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</si>
  <si>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</si>
  <si>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</si>
  <si>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</si>
  <si>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</si>
  <si>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</si>
  <si>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</si>
  <si>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</si>
  <si>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</si>
  <si>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</si>
  <si>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</si>
  <si>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</si>
  <si>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</si>
  <si>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</si>
  <si>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</si>
  <si>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</si>
  <si>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</si>
  <si>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</si>
  <si>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</si>
  <si>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</si>
  <si>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</si>
  <si>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</si>
  <si>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</si>
  <si>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</si>
  <si>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</si>
  <si>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</si>
  <si>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</si>
  <si>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</si>
  <si>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</si>
  <si>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</si>
  <si>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</si>
  <si>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</si>
  <si>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</si>
  <si>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</si>
  <si>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</si>
  <si>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</si>
  <si>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</si>
  <si>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</si>
  <si>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</si>
  <si>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</si>
  <si>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</si>
  <si>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</si>
  <si>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</si>
  <si>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</si>
  <si>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</si>
  <si>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</si>
  <si>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</si>
  <si>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</si>
  <si>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</si>
  <si>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</si>
  <si>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</si>
  <si>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</si>
  <si>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</si>
  <si>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</si>
  <si>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</si>
  <si>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</si>
  <si>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</si>
  <si>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</si>
  <si>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</si>
  <si>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</si>
  <si>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</si>
  <si>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</si>
  <si>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</si>
  <si>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</si>
  <si>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</si>
  <si>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</si>
  <si>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</si>
  <si>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</si>
  <si>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</si>
  <si>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</si>
  <si>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</si>
  <si>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</si>
  <si>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</si>
  <si>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</si>
  <si>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</si>
  <si>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</si>
  <si>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</si>
  <si>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</si>
  <si>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</si>
  <si>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</si>
  <si>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</si>
  <si>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</si>
  <si>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</si>
  <si>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</si>
  <si>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</si>
  <si>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</si>
  <si>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</si>
  <si>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</si>
  <si>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</si>
  <si>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</si>
  <si>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</si>
  <si>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</si>
  <si>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</si>
  <si>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</si>
  <si>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</si>
  <si>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</si>
  <si>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</si>
  <si>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</si>
  <si>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</si>
  <si>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</si>
  <si>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</si>
  <si>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</si>
  <si>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</si>
  <si>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</si>
  <si>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</si>
  <si>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</si>
  <si>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</si>
  <si>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</si>
  <si>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</si>
  <si>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</si>
  <si>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</si>
  <si>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</si>
  <si>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</si>
  <si>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</si>
  <si>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</si>
  <si>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</si>
  <si>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</si>
  <si>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</si>
  <si>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</si>
  <si>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</si>
  <si>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</si>
  <si>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</si>
  <si>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</si>
  <si>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</si>
  <si>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</si>
  <si>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</si>
  <si>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</si>
  <si>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</si>
  <si>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</si>
  <si>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</si>
  <si>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</si>
  <si>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</si>
  <si>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</si>
  <si>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</si>
  <si>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</si>
  <si>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</si>
  <si>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</si>
  <si>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</si>
  <si>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</si>
  <si>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</si>
  <si>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</si>
  <si>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</si>
  <si>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</si>
  <si>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</si>
  <si>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</si>
  <si>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</si>
  <si>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</si>
  <si>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</si>
  <si>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</si>
  <si>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</si>
  <si>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</si>
  <si>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</si>
  <si>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</si>
  <si>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</si>
  <si>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</si>
  <si>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</si>
  <si>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</si>
  <si>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</si>
  <si>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</si>
  <si>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</si>
  <si>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</si>
  <si>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</si>
  <si>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</si>
  <si>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</si>
  <si>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</si>
  <si>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</si>
  <si>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</si>
  <si>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</si>
  <si>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</si>
  <si>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</si>
  <si>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</si>
  <si>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</si>
  <si>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</si>
  <si>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</si>
  <si>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</si>
  <si>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</si>
  <si>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</si>
  <si>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</si>
  <si>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</si>
  <si>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</si>
  <si>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</si>
  <si>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</si>
  <si>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</si>
  <si>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</si>
  <si>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</si>
  <si>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</si>
  <si>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</si>
  <si>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</si>
  <si>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</si>
  <si>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</si>
  <si>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</si>
  <si>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</si>
  <si>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</si>
  <si>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</si>
  <si>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</si>
  <si>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</si>
  <si>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</si>
  <si>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</si>
  <si>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</si>
  <si>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</si>
  <si>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</si>
  <si>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</si>
  <si>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</si>
  <si>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</si>
  <si>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</si>
  <si>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</si>
  <si>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</si>
  <si>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</si>
  <si>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</si>
  <si>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</si>
  <si>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</si>
  <si>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</si>
  <si>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</si>
  <si>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</si>
  <si>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</si>
  <si>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</si>
  <si>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</si>
  <si>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</si>
  <si>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</si>
  <si>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</si>
  <si>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</si>
  <si>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</si>
  <si>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</si>
  <si>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</si>
  <si>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</si>
  <si>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</si>
  <si>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</si>
  <si>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</si>
  <si>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</si>
  <si>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</si>
  <si>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</si>
  <si>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</si>
  <si>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</si>
  <si>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</si>
  <si>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</si>
  <si>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</si>
  <si>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</si>
  <si>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</si>
  <si>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</si>
  <si>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</si>
  <si>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</si>
  <si>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</si>
  <si>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</si>
  <si>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</si>
  <si>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</si>
  <si>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</si>
  <si>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</si>
  <si>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</si>
  <si>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</si>
  <si>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</si>
  <si>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</si>
  <si>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</si>
  <si>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</si>
  <si>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</si>
  <si>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</si>
  <si>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</si>
  <si>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</si>
  <si>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</si>
  <si>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</si>
  <si>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</si>
  <si>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</si>
  <si>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</si>
  <si>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</si>
  <si>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</si>
  <si>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</si>
  <si>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</si>
  <si>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</si>
  <si>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</si>
  <si>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</si>
  <si>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</si>
  <si>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</si>
  <si>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</si>
  <si>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</si>
  <si>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</si>
  <si>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</si>
  <si>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</si>
  <si>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</si>
  <si>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</si>
  <si>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</si>
  <si>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</si>
  <si>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</si>
  <si>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</si>
  <si>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</si>
  <si>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</si>
  <si>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</si>
  <si>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</si>
  <si>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</si>
  <si>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</si>
  <si>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</si>
  <si>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</si>
  <si>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</si>
  <si>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</si>
  <si>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</si>
  <si>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</si>
  <si>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</si>
  <si>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</si>
  <si>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</si>
  <si>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</si>
  <si>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</si>
  <si>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</si>
  <si>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</si>
  <si>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</si>
  <si>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</si>
  <si>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</si>
  <si>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</si>
  <si>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</si>
  <si>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</si>
  <si>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</si>
  <si>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</si>
  <si>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</si>
  <si>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</si>
  <si>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</si>
  <si>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</si>
  <si>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</si>
  <si>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</si>
  <si>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</si>
  <si>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</si>
  <si>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</si>
  <si>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</si>
  <si>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</si>
  <si>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</si>
  <si>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</si>
  <si>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</si>
  <si>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</si>
  <si>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</si>
  <si>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</si>
  <si>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</si>
  <si>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</si>
  <si>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</si>
  <si>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</si>
  <si>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</si>
  <si>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</si>
  <si>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</si>
  <si>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</si>
  <si>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</si>
  <si>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</si>
  <si>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</si>
  <si>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</si>
  <si>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</si>
  <si>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</si>
  <si>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</si>
  <si>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</si>
  <si>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</si>
  <si>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</si>
  <si>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</si>
  <si>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</si>
  <si>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</si>
  <si>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</si>
  <si>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</si>
  <si>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</si>
  <si>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</si>
  <si>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</si>
  <si>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</si>
  <si>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</si>
  <si>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</si>
  <si>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</si>
  <si>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</si>
  <si>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</si>
  <si>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</si>
  <si>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</si>
  <si>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</si>
  <si>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</si>
  <si>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</si>
  <si>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</si>
  <si>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</si>
  <si>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</si>
  <si>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</si>
  <si>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</si>
  <si>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</si>
  <si>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</si>
  <si>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</si>
  <si>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</si>
  <si>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</si>
  <si>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</si>
  <si>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</si>
  <si>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</si>
  <si>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</si>
  <si>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</si>
  <si>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</si>
  <si>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</si>
  <si>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</si>
  <si>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</si>
  <si>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</si>
  <si>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</si>
  <si>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</si>
  <si>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</si>
  <si>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</si>
  <si>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</si>
  <si>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</si>
  <si>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</si>
  <si>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</si>
  <si>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</si>
  <si>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</si>
  <si>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</si>
  <si>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</si>
  <si>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</si>
  <si>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</si>
  <si>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</si>
  <si>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</si>
  <si>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</si>
  <si>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</si>
  <si>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</si>
  <si>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</si>
  <si>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</si>
  <si>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</si>
  <si>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</si>
  <si>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</si>
  <si>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</si>
  <si>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</si>
  <si>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</si>
  <si>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</si>
  <si>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</si>
  <si>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</si>
  <si>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</si>
  <si>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</si>
  <si>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</si>
  <si>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</si>
  <si>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</si>
  <si>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</si>
  <si>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</si>
  <si>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</si>
  <si>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</si>
  <si>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</si>
  <si>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</si>
  <si>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</si>
  <si>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</si>
  <si>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</si>
  <si>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</si>
  <si>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</si>
  <si>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</si>
  <si>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</si>
  <si>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</si>
  <si>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</si>
  <si>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</si>
  <si>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</si>
  <si>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</si>
  <si>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</si>
  <si>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</si>
  <si>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</si>
  <si>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</si>
  <si>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</si>
  <si>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</si>
  <si>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</si>
  <si>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</si>
  <si>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</si>
  <si>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</si>
  <si>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</si>
  <si>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</si>
  <si>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</si>
  <si>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</si>
  <si>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</si>
  <si>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</si>
  <si>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</si>
  <si>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</si>
  <si>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</si>
  <si>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</si>
  <si>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</si>
  <si>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</si>
  <si>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</si>
  <si>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</si>
  <si>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</si>
  <si>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</si>
  <si>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</si>
  <si>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</si>
  <si>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</si>
  <si>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</si>
  <si>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</si>
  <si>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</si>
  <si>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</si>
  <si>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</si>
  <si>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</si>
  <si>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</si>
  <si>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</si>
  <si>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</si>
  <si>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</si>
  <si>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</si>
  <si>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</si>
  <si>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</si>
  <si>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</si>
  <si>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</si>
  <si>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</si>
  <si>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</si>
  <si>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</si>
  <si>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</si>
  <si>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</si>
  <si>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</si>
  <si>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</si>
  <si>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</si>
  <si>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</si>
  <si>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</si>
  <si>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</si>
  <si>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</si>
  <si>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</si>
  <si>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</si>
  <si>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</si>
  <si>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</si>
  <si>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</si>
  <si>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</si>
  <si>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</si>
  <si>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</si>
  <si>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</si>
  <si>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</si>
  <si>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</si>
  <si>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</si>
  <si>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</si>
  <si>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</si>
  <si>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</si>
  <si>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</si>
  <si>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</si>
  <si>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</si>
  <si>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</si>
  <si>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</si>
  <si>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</si>
  <si>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</si>
  <si>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</si>
  <si>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</si>
  <si>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</si>
  <si>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</si>
  <si>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</si>
  <si>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</si>
  <si>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</si>
  <si>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</si>
  <si>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</si>
  <si>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</si>
  <si>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</si>
  <si>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</si>
  <si>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</si>
  <si>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</si>
  <si>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</si>
  <si>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</si>
  <si>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</si>
  <si>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</si>
  <si>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</si>
  <si>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</si>
  <si>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</si>
  <si>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</si>
  <si>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</si>
  <si>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</si>
  <si>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</si>
  <si>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</si>
  <si>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</si>
  <si>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</si>
  <si>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</si>
  <si>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</si>
  <si>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</si>
  <si>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</si>
  <si>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</si>
  <si>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</si>
  <si>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</si>
  <si>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</si>
  <si>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</si>
  <si>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</si>
  <si>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</si>
  <si>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</si>
  <si>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</si>
  <si>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</si>
  <si>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</si>
  <si>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</si>
  <si>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</si>
  <si>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</si>
  <si>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</si>
  <si>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</si>
  <si>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</si>
  <si>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</si>
  <si>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</si>
  <si>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</si>
  <si>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</si>
  <si>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</si>
  <si>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</si>
  <si>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</si>
  <si>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</si>
  <si>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</si>
  <si>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</si>
  <si>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</si>
  <si>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</si>
  <si>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</si>
  <si>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</si>
  <si>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</si>
  <si>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</si>
  <si>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</si>
  <si>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</si>
  <si>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</si>
  <si>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</si>
  <si>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</si>
  <si>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</si>
  <si>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</si>
  <si>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</si>
  <si>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</si>
  <si>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</si>
  <si>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</si>
  <si>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</si>
  <si>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</si>
  <si>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</si>
  <si>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</si>
  <si>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</si>
  <si>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</si>
  <si>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</si>
  <si>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</si>
  <si>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</si>
  <si>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</si>
  <si>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</si>
  <si>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</si>
  <si>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</si>
  <si>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</si>
  <si>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</si>
  <si>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</si>
  <si>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</si>
  <si>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</si>
  <si>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</si>
  <si>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</si>
  <si>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</si>
  <si>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</si>
  <si>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</si>
  <si>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</si>
  <si>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</si>
  <si>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</si>
  <si>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</si>
  <si>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</si>
  <si>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</si>
  <si>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</si>
  <si>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</si>
  <si>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</si>
  <si>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</si>
  <si>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</si>
  <si>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</si>
  <si>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</si>
  <si>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</si>
  <si>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</si>
  <si>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</si>
  <si>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</si>
  <si>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</si>
  <si>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</si>
  <si>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</si>
  <si>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</si>
  <si>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</si>
  <si>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</si>
  <si>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</si>
  <si>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</si>
  <si>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</si>
  <si>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</si>
  <si>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</si>
  <si>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</si>
  <si>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</si>
  <si>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</si>
  <si>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</si>
  <si>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</si>
  <si>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</si>
  <si>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</si>
  <si>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</si>
  <si>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</si>
  <si>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</si>
  <si>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</si>
  <si>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</si>
  <si>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</si>
  <si>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</si>
  <si>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</si>
  <si>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</si>
  <si>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</si>
  <si>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</si>
  <si>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</si>
  <si>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</si>
  <si>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</si>
  <si>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</si>
  <si>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</si>
  <si>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</si>
  <si>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</si>
  <si>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</si>
  <si>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</si>
  <si>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</si>
  <si>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</si>
  <si>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</si>
  <si>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</si>
  <si>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</si>
  <si>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</si>
  <si>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</si>
  <si>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</si>
  <si>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</si>
  <si>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</si>
  <si>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</si>
  <si>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</si>
  <si>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</si>
  <si>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</si>
  <si>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</si>
  <si>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</si>
  <si>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</si>
  <si>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</si>
  <si>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</si>
  <si>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</si>
  <si>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</si>
  <si>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</si>
  <si>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</si>
  <si>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</si>
  <si>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</si>
  <si>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</si>
  <si>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</si>
  <si>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</si>
  <si>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</si>
  <si>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</si>
  <si>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</si>
  <si>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</si>
  <si>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</si>
  <si>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</si>
  <si>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</si>
  <si>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</si>
  <si>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</si>
  <si>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</si>
  <si>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</si>
  <si>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</si>
  <si>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</si>
  <si>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</si>
  <si>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</si>
  <si>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</si>
  <si>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</si>
  <si>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</si>
  <si>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</si>
  <si>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</si>
  <si>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</si>
  <si>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</si>
  <si>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</si>
  <si>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</si>
  <si>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</si>
  <si>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</si>
  <si>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</si>
  <si>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</si>
  <si>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</si>
  <si>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</si>
  <si>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</si>
  <si>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</si>
  <si>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</si>
  <si>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</si>
  <si>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</si>
  <si>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</si>
  <si>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</si>
  <si>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</si>
  <si>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</si>
  <si>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</si>
  <si>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</si>
  <si>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</si>
  <si>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</si>
  <si>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</si>
  <si>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</si>
  <si>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</si>
  <si>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</si>
  <si>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</si>
  <si>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</si>
  <si>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</si>
  <si>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</si>
  <si>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</si>
  <si>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</si>
  <si>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</si>
  <si>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</si>
  <si>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</si>
  <si>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</si>
  <si>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</si>
  <si>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</si>
  <si>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</si>
  <si>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</si>
  <si>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</si>
  <si>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</si>
  <si>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</si>
  <si>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</si>
  <si>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</si>
  <si>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</si>
  <si>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</si>
  <si>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</si>
  <si>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</si>
  <si>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</si>
  <si>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</si>
  <si>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</si>
  <si>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</si>
  <si>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</si>
  <si>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</si>
  <si>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</si>
  <si>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</si>
  <si>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</si>
  <si>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</si>
  <si>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</si>
  <si>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</si>
  <si>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</si>
  <si>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</si>
  <si>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</si>
  <si>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</si>
  <si>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</si>
  <si>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</si>
  <si>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</si>
  <si>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</si>
  <si>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</si>
  <si>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</si>
  <si>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</si>
  <si>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</si>
  <si>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</si>
  <si>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</si>
  <si>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</si>
  <si>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</si>
  <si>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</si>
  <si>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</si>
  <si>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</si>
  <si>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</si>
  <si>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</si>
  <si>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</si>
  <si>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</si>
  <si>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</si>
  <si>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</si>
  <si>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</si>
  <si>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</si>
  <si>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</si>
  <si>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</si>
  <si>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</si>
  <si>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</si>
  <si>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</si>
  <si>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</si>
  <si>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</si>
  <si>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</si>
  <si>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</si>
  <si>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</si>
  <si>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</si>
  <si>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</si>
  <si>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</si>
  <si>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</si>
  <si>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</si>
  <si>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</si>
  <si>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</si>
  <si>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</si>
  <si>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</si>
  <si>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</si>
  <si>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</si>
  <si>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</si>
  <si>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</si>
  <si>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</si>
  <si>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</si>
  <si>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</si>
  <si>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</si>
  <si>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</si>
  <si>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</si>
  <si>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</si>
  <si>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</si>
  <si>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</si>
  <si>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</si>
  <si>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</si>
  <si>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</si>
  <si>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</si>
  <si>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</si>
  <si>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</si>
  <si>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</si>
  <si>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</si>
  <si>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</si>
  <si>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</si>
  <si>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</si>
  <si>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</si>
  <si>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</si>
  <si>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</si>
  <si>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</si>
  <si>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</si>
  <si>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</si>
  <si>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</si>
  <si>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</si>
  <si>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</si>
  <si>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</si>
  <si>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</si>
  <si>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</si>
  <si>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</si>
  <si>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</si>
  <si>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</si>
  <si>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</si>
  <si>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</si>
  <si>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</si>
  <si>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</si>
  <si>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</si>
  <si>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</si>
  <si>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</si>
  <si>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</si>
  <si>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</si>
  <si>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</si>
  <si>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</si>
  <si>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</si>
  <si>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</si>
  <si>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</si>
  <si>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</si>
  <si>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</si>
  <si>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</si>
  <si>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</si>
  <si>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</si>
  <si>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</si>
  <si>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</si>
  <si>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</si>
  <si>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</si>
  <si>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</si>
  <si>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</si>
  <si>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</si>
  <si>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</si>
  <si>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</si>
  <si>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</si>
  <si>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</si>
  <si>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</si>
  <si>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</si>
  <si>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</si>
  <si>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</si>
  <si>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</si>
  <si>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</si>
  <si>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</si>
  <si>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</si>
  <si>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</si>
  <si>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</si>
  <si>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</si>
  <si>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</si>
  <si>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</si>
  <si>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</si>
  <si>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</si>
  <si>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</si>
  <si>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</si>
  <si>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</si>
  <si>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</si>
  <si>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</si>
  <si>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</si>
  <si>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</si>
  <si>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</si>
  <si>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</si>
  <si>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</si>
  <si>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</si>
  <si>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</si>
  <si>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</si>
  <si>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</si>
  <si>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</si>
  <si>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</si>
  <si>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</si>
  <si>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</si>
  <si>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</si>
  <si>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</si>
  <si>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</si>
  <si>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</si>
  <si>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</si>
  <si>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</si>
  <si>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</si>
  <si>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</si>
  <si>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</si>
  <si>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</si>
  <si>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</si>
  <si>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</si>
  <si>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</si>
  <si>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</si>
  <si>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</si>
  <si>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</si>
  <si>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</si>
  <si>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</si>
  <si>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</si>
  <si>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</si>
  <si>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</si>
  <si>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</si>
  <si>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</si>
  <si>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</si>
  <si>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</si>
  <si>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</si>
  <si>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</si>
  <si>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</si>
  <si>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</si>
  <si>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</si>
  <si>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</si>
  <si>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</si>
  <si>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</si>
  <si>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</si>
  <si>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</si>
  <si>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</si>
  <si>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</si>
  <si>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</si>
  <si>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</si>
  <si>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</si>
  <si>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</si>
  <si>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</si>
  <si>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</si>
  <si>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</si>
  <si>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</si>
  <si>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</si>
  <si>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</si>
  <si>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</si>
  <si>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</si>
  <si>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</si>
  <si>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</si>
  <si>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</si>
  <si>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</si>
  <si>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</si>
  <si>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</si>
  <si>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</si>
  <si>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</si>
  <si>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</si>
  <si>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</si>
  <si>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</si>
  <si>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</si>
  <si>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</si>
  <si>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</si>
  <si>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</si>
  <si>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</si>
  <si>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</si>
  <si>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</si>
  <si>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</si>
  <si>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</si>
  <si>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</si>
  <si>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</si>
  <si>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</si>
  <si>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</si>
  <si>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</si>
  <si>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</si>
  <si>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</si>
  <si>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</si>
  <si>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</si>
  <si>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</si>
  <si>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</si>
  <si>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</si>
  <si>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</si>
  <si>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</si>
  <si>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</si>
  <si>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</si>
  <si>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</si>
  <si>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</si>
  <si>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</si>
  <si>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</si>
  <si>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</si>
  <si>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</si>
  <si>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</si>
  <si>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</si>
  <si>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</si>
  <si>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</si>
  <si>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</si>
  <si>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</si>
  <si>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</si>
  <si>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</si>
  <si>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</si>
  <si>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</si>
  <si>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</si>
  <si>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</si>
  <si>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</si>
  <si>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</si>
  <si>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</si>
  <si>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</si>
  <si>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</si>
  <si>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</si>
  <si>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</si>
  <si>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</si>
  <si>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</si>
  <si>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</si>
  <si>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</si>
  <si>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</si>
  <si>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</si>
  <si>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</si>
  <si>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</si>
  <si>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</si>
  <si>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</si>
  <si>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</si>
  <si>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</si>
  <si>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</si>
  <si>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</si>
  <si>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</si>
  <si>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</si>
  <si>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</si>
  <si>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</si>
  <si>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</si>
  <si>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</si>
  <si>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</si>
  <si>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</si>
  <si>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</si>
  <si>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</si>
  <si>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</si>
  <si>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</si>
  <si>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</si>
  <si>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</si>
  <si>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</si>
  <si>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</si>
  <si>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</si>
  <si>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</si>
  <si>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</si>
  <si>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</si>
  <si>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</si>
  <si>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</si>
  <si>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</si>
  <si>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</si>
  <si>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</si>
  <si>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</si>
  <si>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</si>
  <si>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</si>
  <si>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</si>
  <si>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</si>
  <si>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</si>
  <si>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</si>
  <si>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</si>
  <si>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</si>
  <si>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</si>
  <si>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</si>
  <si>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</si>
  <si>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</si>
  <si>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</si>
  <si>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</si>
  <si>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</si>
  <si>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</si>
  <si>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</si>
  <si>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</si>
  <si>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</si>
  <si>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</si>
  <si>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</si>
  <si>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</si>
  <si>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</si>
  <si>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</si>
  <si>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</si>
  <si>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</si>
  <si>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</si>
  <si>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</si>
  <si>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</si>
  <si>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</si>
  <si>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</si>
  <si>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</si>
  <si>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</si>
  <si>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</si>
  <si>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</si>
  <si>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</si>
  <si>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</si>
  <si>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</si>
  <si>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</si>
  <si>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</si>
  <si>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</si>
  <si>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</si>
  <si>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</si>
  <si>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</si>
  <si>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</si>
  <si>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</si>
  <si>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</si>
  <si>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</si>
  <si>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</si>
  <si>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</si>
  <si>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</si>
  <si>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</si>
  <si>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</si>
  <si>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</si>
  <si>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</si>
  <si>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</si>
  <si>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</si>
  <si>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</si>
  <si>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</si>
  <si>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</si>
  <si>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</si>
  <si>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</si>
  <si>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</si>
  <si>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</si>
  <si>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</si>
  <si>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</si>
  <si>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</si>
  <si>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</si>
  <si>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</si>
  <si>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</si>
  <si>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</si>
  <si>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</si>
  <si>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</si>
  <si>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</si>
  <si>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</si>
  <si>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</si>
  <si>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</si>
  <si>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</si>
  <si>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</si>
  <si>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</si>
  <si>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</si>
  <si>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</si>
  <si>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</si>
  <si>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</si>
  <si>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</si>
  <si>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</si>
  <si>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</si>
  <si>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</si>
  <si>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</si>
  <si>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</si>
  <si>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</si>
  <si>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</si>
  <si>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</si>
  <si>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</si>
  <si>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</si>
  <si>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</si>
  <si>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</si>
  <si>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</si>
  <si>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</si>
  <si>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</si>
  <si>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</si>
  <si>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</si>
  <si>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</si>
  <si>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</si>
  <si>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</si>
  <si>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</si>
  <si>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</si>
  <si>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</si>
  <si>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</si>
  <si>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</si>
  <si>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</si>
  <si>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</si>
  <si>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</si>
  <si>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</si>
  <si>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</si>
  <si>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</si>
  <si>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</si>
  <si>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</si>
  <si>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</si>
  <si>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</si>
  <si>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</si>
  <si>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</si>
  <si>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</si>
  <si>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</si>
  <si>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</si>
  <si>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</si>
  <si>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</si>
  <si>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</si>
  <si>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</si>
  <si>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</si>
  <si>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</si>
  <si>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</si>
  <si>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</si>
  <si>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</si>
  <si>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</si>
  <si>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</si>
  <si>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</si>
  <si>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</si>
  <si>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</si>
  <si>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</si>
  <si>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</si>
  <si>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</si>
  <si>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</si>
  <si>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</si>
  <si>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</si>
  <si>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</si>
  <si>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</si>
  <si>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</si>
  <si>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</si>
  <si>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</si>
  <si>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</si>
  <si>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</si>
  <si>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</si>
  <si>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</si>
  <si>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</si>
  <si>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</si>
  <si>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</si>
  <si>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</si>
  <si>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</si>
  <si>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</si>
  <si>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</si>
  <si>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</si>
  <si>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</si>
  <si>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</si>
  <si>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</si>
  <si>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</si>
  <si>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</si>
  <si>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</si>
  <si>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</si>
  <si>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</si>
  <si>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</si>
  <si>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</si>
  <si>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</si>
  <si>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</si>
  <si>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</si>
  <si>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</si>
  <si>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</si>
  <si>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</si>
  <si>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</si>
  <si>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</si>
  <si>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</si>
  <si>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</si>
  <si>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</si>
  <si>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</si>
  <si>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</si>
  <si>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</si>
  <si>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</si>
  <si>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</si>
  <si>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</si>
  <si>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</si>
  <si>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</si>
  <si>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</si>
  <si>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</si>
  <si>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</si>
  <si>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</si>
  <si>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</si>
  <si>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</si>
  <si>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</si>
  <si>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</si>
  <si>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</si>
  <si>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</si>
  <si>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</si>
  <si>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</si>
  <si>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</si>
  <si>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</si>
  <si>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</si>
  <si>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</si>
  <si>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</si>
  <si>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</si>
  <si>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</si>
  <si>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</si>
  <si>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</si>
  <si>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</si>
  <si>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</si>
  <si>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</si>
  <si>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</si>
  <si>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</si>
  <si>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</si>
  <si>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</si>
  <si>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</si>
  <si>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</si>
  <si>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</si>
  <si>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</si>
  <si>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</si>
  <si>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</si>
  <si>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</si>
  <si>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</si>
  <si>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</si>
  <si>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</si>
  <si>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</si>
  <si>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</si>
  <si>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</si>
  <si>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</si>
  <si>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</si>
  <si>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</si>
  <si>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</si>
  <si>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</si>
  <si>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</si>
  <si>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</si>
  <si>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</si>
  <si>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</si>
  <si>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</si>
  <si>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</si>
  <si>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</si>
  <si>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</si>
  <si>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</si>
  <si>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</si>
  <si>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</si>
  <si>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</si>
  <si>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</si>
  <si>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</si>
  <si>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</si>
  <si>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</si>
  <si>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</si>
  <si>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</si>
  <si>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</si>
  <si>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</si>
  <si>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</si>
  <si>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</si>
  <si>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</si>
  <si>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</si>
  <si>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</si>
  <si>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</si>
  <si>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</si>
  <si>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</si>
  <si>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</si>
  <si>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</si>
  <si>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</si>
  <si>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</si>
  <si>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</si>
  <si>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</si>
  <si>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</si>
  <si>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</si>
  <si>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</si>
  <si>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</si>
  <si>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</si>
  <si>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</si>
  <si>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</si>
  <si>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</si>
  <si>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</si>
  <si>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</si>
  <si>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</si>
  <si>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</si>
  <si>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</si>
  <si>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</si>
  <si>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</si>
  <si>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</si>
  <si>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</si>
  <si>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</si>
  <si>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</si>
  <si>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</si>
  <si>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</si>
  <si>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</si>
  <si>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</si>
  <si>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</si>
  <si>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</si>
  <si>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</si>
  <si>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</si>
  <si>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</si>
  <si>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</si>
  <si>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</si>
  <si>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</si>
  <si>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</si>
  <si>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</si>
  <si>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</si>
  <si>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</si>
  <si>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</si>
  <si>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</si>
  <si>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</si>
  <si>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</si>
  <si>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</si>
  <si>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</si>
  <si>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</si>
  <si>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</si>
  <si>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</si>
  <si>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</si>
  <si>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</si>
  <si>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</si>
  <si>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</si>
  <si>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</si>
  <si>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</si>
  <si>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</si>
  <si>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</si>
  <si>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</si>
  <si>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</si>
  <si>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</si>
  <si>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</si>
  <si>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</si>
  <si>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</si>
  <si>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</si>
  <si>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</si>
  <si>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</si>
  <si>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</si>
  <si>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</si>
  <si>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</si>
  <si>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</si>
  <si>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</si>
  <si>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</si>
  <si>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</si>
  <si>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</si>
  <si>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</si>
  <si>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</si>
  <si>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</si>
  <si>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</si>
  <si>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</si>
  <si>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</si>
  <si>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</si>
  <si>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</si>
  <si>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</si>
  <si>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</si>
  <si>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</si>
  <si>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</si>
  <si>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</si>
  <si>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</si>
  <si>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</si>
  <si>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</si>
  <si>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</si>
  <si>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</si>
  <si>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</si>
  <si>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</si>
  <si>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</si>
  <si>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</si>
  <si>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</si>
  <si>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</si>
  <si>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</si>
  <si>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</si>
  <si>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</si>
  <si>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</si>
  <si>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</si>
  <si>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</si>
  <si>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</si>
  <si>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</si>
  <si>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</si>
  <si>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</si>
  <si>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</si>
  <si>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</si>
  <si>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</si>
  <si>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</si>
  <si>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</si>
  <si>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</si>
  <si>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</si>
  <si>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</si>
  <si>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</si>
  <si>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</si>
  <si>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</si>
  <si>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</si>
  <si>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</si>
  <si>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</si>
  <si>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</si>
  <si>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</si>
  <si>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</si>
  <si>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</si>
  <si>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</si>
  <si>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</si>
  <si>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</si>
  <si>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</si>
  <si>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</si>
  <si>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</si>
  <si>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</si>
  <si>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</si>
  <si>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</si>
  <si>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</si>
  <si>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</si>
  <si>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</si>
  <si>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</si>
  <si>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</si>
  <si>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</si>
  <si>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</si>
  <si>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</si>
  <si>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</si>
  <si>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</si>
  <si>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</si>
  <si>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</si>
  <si>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</si>
  <si>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</si>
  <si>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</si>
  <si>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</si>
  <si>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</si>
  <si>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</si>
  <si>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</si>
  <si>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</si>
  <si>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</si>
  <si>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</si>
  <si>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</si>
  <si>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</si>
  <si>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</si>
  <si>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</si>
  <si>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</si>
  <si>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</si>
  <si>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</si>
  <si>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</si>
  <si>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</si>
  <si>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</si>
  <si>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</si>
  <si>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</si>
  <si>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</si>
  <si>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</si>
  <si>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</si>
  <si>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</si>
  <si>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</si>
  <si>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</si>
  <si>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</si>
  <si>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</si>
  <si>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</si>
  <si>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</si>
  <si>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</si>
  <si>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</si>
  <si>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</si>
  <si>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</si>
  <si>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</si>
  <si>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</si>
  <si>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</si>
  <si>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</si>
  <si>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</si>
  <si>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</si>
  <si>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</si>
  <si>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</si>
  <si>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</si>
  <si>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</si>
  <si>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</si>
  <si>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</si>
  <si>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</si>
  <si>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</si>
  <si>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</si>
  <si>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</si>
  <si>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</si>
  <si>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</si>
  <si>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</si>
  <si>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</si>
  <si>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</si>
  <si>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</si>
  <si>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</si>
  <si>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</si>
  <si>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</si>
  <si>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</si>
  <si>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</si>
  <si>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</si>
  <si>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</si>
  <si>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</si>
  <si>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</si>
  <si>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</si>
  <si>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</si>
  <si>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</si>
  <si>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</si>
  <si>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</si>
  <si>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</si>
  <si>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</si>
  <si>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</si>
  <si>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</si>
  <si>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</si>
  <si>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</si>
  <si>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</si>
  <si>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</si>
  <si>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</si>
  <si>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</si>
  <si>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</si>
  <si>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</si>
  <si>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</si>
  <si>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</si>
  <si>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</si>
  <si>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</si>
  <si>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</si>
  <si>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</si>
  <si>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</si>
  <si>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</si>
  <si>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</si>
  <si>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</si>
  <si>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</si>
  <si>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</si>
  <si>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</si>
  <si>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</si>
  <si>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</si>
  <si>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</si>
  <si>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</si>
  <si>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</si>
  <si>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</si>
  <si>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</si>
  <si>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</si>
  <si>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</si>
  <si>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</si>
  <si>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</si>
  <si>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</si>
  <si>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</si>
  <si>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</si>
  <si>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</si>
  <si>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</si>
  <si>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</si>
  <si>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</si>
  <si>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</si>
  <si>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</si>
  <si>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</si>
  <si>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</si>
  <si>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</si>
  <si>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</si>
  <si>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</si>
  <si>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</si>
  <si>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</si>
  <si>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</si>
  <si>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</si>
  <si>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</si>
  <si>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</si>
  <si>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</si>
  <si>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</si>
  <si>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</si>
  <si>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</si>
  <si>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</si>
  <si>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</si>
  <si>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</si>
  <si>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</si>
  <si>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</si>
  <si>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</si>
  <si>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</si>
  <si>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</si>
  <si>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</si>
  <si>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</si>
  <si>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</si>
  <si>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</si>
  <si>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</si>
  <si>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</si>
  <si>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</si>
  <si>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</si>
  <si>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</si>
  <si>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</si>
  <si>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</si>
  <si>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</si>
  <si>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</si>
  <si>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</si>
  <si>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</si>
  <si>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</si>
  <si>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</si>
  <si>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</si>
  <si>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</si>
  <si>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</si>
  <si>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</si>
  <si>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</si>
  <si>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</si>
  <si>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</si>
  <si>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</si>
  <si>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</si>
  <si>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</si>
  <si>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</si>
  <si>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</si>
  <si>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</si>
  <si>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</si>
  <si>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</si>
  <si>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</si>
  <si>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</si>
  <si>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</si>
  <si>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</si>
  <si>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</si>
  <si>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</si>
  <si>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</si>
  <si>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</si>
  <si>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</si>
  <si>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</si>
  <si>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</si>
  <si>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</si>
  <si>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</si>
  <si>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</si>
  <si>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</si>
  <si>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</si>
  <si>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</si>
  <si>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</si>
  <si>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</si>
  <si>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</si>
  <si>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</si>
  <si>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</si>
  <si>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</si>
  <si>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</si>
  <si>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</si>
  <si>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</si>
  <si>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</si>
  <si>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</si>
  <si>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</si>
  <si>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</si>
  <si>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</si>
  <si>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</si>
  <si>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</si>
  <si>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</si>
  <si>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</si>
  <si>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</si>
  <si>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</si>
  <si>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</si>
  <si>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</si>
  <si>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</si>
  <si>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</si>
  <si>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</si>
  <si>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</si>
  <si>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</si>
  <si>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</si>
  <si>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</si>
  <si>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</si>
  <si>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</si>
  <si>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</si>
  <si>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</si>
  <si>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</si>
  <si>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</si>
  <si>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</si>
  <si>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</si>
  <si>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</si>
  <si>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</si>
  <si>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</si>
  <si>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</si>
  <si>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</si>
  <si>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</si>
  <si>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</si>
  <si>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</si>
  <si>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</si>
  <si>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</si>
  <si>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</si>
  <si>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</si>
  <si>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</si>
  <si>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</si>
  <si>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</si>
  <si>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</si>
  <si>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</si>
  <si>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</si>
  <si>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</si>
  <si>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</si>
  <si>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</si>
  <si>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</si>
  <si>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</si>
  <si>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</si>
  <si>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</si>
  <si>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</si>
  <si>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</si>
  <si>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</si>
  <si>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</si>
  <si>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</si>
  <si>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</si>
  <si>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</si>
  <si>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</si>
  <si>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</si>
  <si>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</si>
  <si>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</si>
  <si>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</si>
  <si>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</si>
  <si>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</si>
  <si>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</si>
  <si>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</si>
  <si>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</si>
  <si>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</si>
  <si>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</si>
  <si>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</si>
  <si>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</si>
  <si>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</si>
  <si>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</si>
  <si>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</si>
  <si>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</si>
  <si>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</si>
  <si>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</si>
  <si>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</si>
  <si>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</si>
  <si>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</si>
  <si>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</si>
  <si>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</si>
  <si>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</si>
  <si>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</si>
  <si>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</si>
  <si>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</si>
  <si>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</si>
  <si>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</si>
  <si>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</si>
  <si>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</si>
  <si>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</si>
  <si>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</si>
  <si>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</si>
  <si>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</si>
  <si>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</si>
  <si>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</si>
  <si>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</si>
  <si>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</si>
  <si>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</si>
  <si>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</si>
  <si>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</si>
  <si>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</si>
  <si>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</si>
  <si>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</si>
  <si>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</si>
  <si>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</si>
  <si>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</si>
  <si>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</si>
  <si>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</si>
  <si>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</si>
  <si>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</si>
  <si>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</si>
  <si>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</si>
  <si>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</si>
  <si>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</si>
  <si>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</si>
  <si>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</si>
  <si>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</si>
  <si>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</si>
  <si>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</si>
  <si>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</si>
  <si>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</si>
  <si>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</si>
  <si>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</si>
  <si>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</si>
  <si>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</si>
  <si>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</si>
  <si>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</si>
  <si>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</si>
  <si>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</si>
  <si>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</si>
  <si>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</si>
  <si>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</si>
  <si>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</si>
  <si>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</si>
  <si>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</si>
  <si>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</si>
  <si>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</si>
  <si>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</si>
  <si>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</si>
  <si>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</si>
  <si>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</si>
  <si>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</si>
  <si>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</si>
  <si>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</si>
  <si>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</si>
  <si>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</si>
  <si>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</si>
  <si>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</si>
  <si>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</si>
  <si>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</si>
  <si>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</si>
  <si>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</si>
  <si>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</si>
  <si>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</si>
  <si>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</si>
  <si>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</si>
  <si>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</si>
  <si>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</si>
  <si>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</si>
  <si>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</si>
  <si>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</si>
  <si>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</si>
  <si>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</si>
  <si>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</si>
  <si>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</si>
  <si>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</si>
  <si>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</si>
  <si>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</si>
  <si>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</si>
  <si>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</si>
  <si>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</si>
  <si>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</si>
  <si>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</si>
  <si>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</si>
  <si>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</si>
  <si>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</si>
  <si>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</si>
  <si>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</si>
  <si>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</si>
  <si>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</si>
  <si>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</si>
  <si>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</si>
  <si>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</si>
  <si>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</si>
  <si>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</si>
  <si>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</si>
  <si>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</si>
  <si>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</si>
  <si>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</si>
  <si>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</si>
  <si>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</si>
  <si>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</si>
  <si>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</si>
  <si>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</si>
  <si>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</si>
  <si>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</si>
  <si>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</si>
  <si>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</si>
  <si>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</si>
  <si>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</si>
  <si>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</si>
  <si>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</si>
  <si>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</si>
  <si>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</si>
  <si>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</si>
  <si>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</si>
  <si>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</si>
  <si>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</si>
  <si>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</si>
  <si>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</si>
  <si>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</si>
  <si>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</si>
  <si>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</si>
  <si>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</si>
  <si>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</si>
  <si>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</si>
  <si>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</si>
  <si>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</si>
  <si>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</si>
  <si>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</si>
  <si>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</si>
  <si>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</si>
  <si>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</si>
  <si>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</si>
  <si>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</si>
  <si>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</si>
  <si>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</si>
  <si>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</si>
  <si>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</si>
  <si>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</si>
  <si>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</si>
  <si>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</si>
  <si>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</si>
  <si>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</si>
  <si>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</si>
  <si>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</si>
  <si>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</si>
  <si>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</si>
  <si>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</si>
  <si>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</si>
  <si>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</si>
  <si>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</si>
  <si>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</si>
  <si>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</si>
  <si>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</si>
  <si>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</si>
  <si>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</si>
  <si>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</si>
  <si>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</si>
  <si>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</si>
  <si>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</si>
  <si>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</si>
  <si>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</si>
  <si>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</si>
  <si>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</si>
  <si>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</si>
  <si>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</si>
  <si>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</si>
  <si>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</si>
  <si>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</si>
  <si>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</si>
  <si>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</si>
  <si>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</si>
  <si>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</si>
  <si>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</si>
  <si>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</si>
  <si>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</si>
  <si>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</si>
  <si>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</si>
  <si>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</si>
  <si>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</si>
  <si>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</si>
  <si>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</si>
  <si>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</si>
  <si>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</si>
  <si>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</si>
  <si>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</si>
  <si>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</si>
  <si>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</si>
  <si>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</si>
  <si>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</si>
  <si>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</si>
  <si>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</si>
  <si>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</si>
  <si>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</si>
  <si>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</si>
  <si>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</si>
  <si>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</si>
  <si>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</si>
  <si>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</si>
  <si>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</si>
  <si>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</si>
  <si>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</si>
  <si>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</si>
  <si>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</si>
  <si>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</si>
  <si>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</si>
  <si>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</si>
  <si>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</si>
  <si>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</si>
  <si>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</si>
  <si>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</si>
  <si>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</si>
  <si>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</si>
  <si>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</si>
  <si>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</si>
  <si>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</si>
  <si>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</si>
  <si>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</si>
  <si>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</si>
  <si>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</si>
  <si>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</si>
  <si>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</si>
  <si>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</si>
  <si>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</si>
  <si>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</si>
  <si>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</si>
  <si>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</si>
  <si>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</si>
  <si>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</si>
  <si>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</si>
  <si>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</si>
  <si>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</si>
  <si>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</si>
  <si>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</si>
  <si>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</si>
  <si>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</si>
  <si>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</si>
  <si>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</si>
  <si>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</si>
  <si>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</si>
  <si>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</si>
  <si>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</si>
  <si>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</si>
  <si>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</si>
  <si>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</si>
  <si>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</si>
  <si>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</si>
  <si>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</si>
  <si>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</si>
  <si>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</si>
  <si>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</si>
  <si>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</si>
  <si>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</si>
  <si>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</si>
  <si>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</si>
  <si>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</si>
  <si>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</si>
  <si>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</si>
  <si>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</si>
  <si>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</si>
  <si>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</si>
  <si>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</si>
  <si>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</si>
  <si>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</si>
  <si>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</si>
  <si>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</si>
  <si>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</si>
  <si>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</si>
  <si>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</si>
  <si>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</si>
  <si>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</si>
  <si>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</si>
  <si>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</si>
  <si>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</si>
  <si>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</si>
  <si>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</si>
  <si>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</si>
  <si>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</si>
  <si>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</si>
  <si>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</si>
  <si>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</si>
  <si>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</si>
  <si>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</si>
  <si>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</si>
  <si>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</si>
  <si>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</si>
  <si>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</si>
  <si>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</si>
  <si>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</si>
  <si>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</si>
  <si>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</si>
  <si>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</si>
  <si>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</si>
  <si>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</si>
  <si>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</si>
  <si>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</si>
  <si>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</si>
  <si>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</si>
  <si>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</si>
  <si>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</si>
  <si>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</si>
  <si>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</si>
  <si>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</si>
  <si>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</si>
  <si>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</si>
  <si>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</si>
  <si>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</si>
  <si>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</si>
  <si>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</si>
  <si>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</si>
  <si>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</si>
  <si>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</si>
  <si>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</si>
  <si>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</si>
  <si>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</si>
  <si>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</si>
  <si>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</si>
  <si>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</si>
  <si>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</si>
  <si>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</si>
  <si>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</si>
  <si>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</si>
  <si>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</si>
  <si>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</si>
  <si>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</si>
  <si>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</si>
  <si>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</si>
  <si>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</si>
  <si>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</si>
  <si>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</si>
  <si>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</si>
  <si>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</si>
  <si>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</si>
  <si>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</si>
  <si>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</si>
  <si>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</si>
  <si>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</si>
  <si>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</si>
  <si>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</si>
  <si>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</si>
  <si>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</si>
  <si>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</si>
  <si>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</si>
  <si>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</si>
  <si>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</si>
  <si>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</si>
  <si>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</si>
  <si>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</si>
  <si>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</si>
  <si>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</si>
  <si>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</si>
  <si>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</si>
  <si>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</si>
  <si>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</si>
  <si>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</si>
  <si>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</si>
  <si>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</si>
  <si>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</si>
  <si>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</si>
  <si>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</si>
  <si>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</si>
  <si>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</si>
  <si>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</si>
  <si>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</si>
  <si>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</si>
  <si>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</si>
  <si>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</si>
  <si>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</si>
  <si>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</si>
  <si>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</si>
  <si>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</si>
  <si>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</si>
  <si>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</si>
  <si>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</si>
  <si>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</si>
  <si>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</si>
  <si>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</si>
  <si>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</si>
  <si>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</si>
  <si>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</si>
  <si>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</si>
  <si>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</si>
  <si>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</si>
  <si>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</si>
  <si>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</si>
  <si>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</si>
  <si>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</si>
  <si>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</si>
  <si>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</si>
  <si>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</si>
  <si>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</si>
  <si>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</si>
  <si>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</si>
  <si>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</si>
  <si>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</si>
  <si>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</si>
  <si>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</si>
  <si>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</si>
  <si>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</si>
  <si>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</si>
  <si>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</si>
  <si>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</si>
  <si>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</si>
  <si>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</si>
  <si>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</si>
  <si>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</si>
  <si>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</si>
  <si>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</si>
  <si>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</si>
  <si>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</si>
  <si>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</si>
  <si>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</si>
  <si>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</si>
  <si>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</si>
  <si>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</si>
  <si>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</si>
  <si>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</si>
  <si>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</si>
  <si>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</si>
  <si>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</si>
  <si>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</si>
  <si>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</si>
  <si>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</si>
  <si>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</si>
  <si>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</si>
  <si>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</si>
  <si>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</si>
  <si>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</si>
  <si>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</si>
  <si>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</si>
  <si>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</si>
  <si>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</si>
  <si>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</si>
  <si>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</si>
  <si>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</si>
  <si>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</si>
  <si>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</si>
  <si>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</si>
  <si>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</si>
  <si>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</si>
  <si>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</si>
  <si>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</si>
  <si>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</si>
  <si>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</si>
  <si>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</si>
  <si>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</si>
  <si>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</si>
  <si>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</si>
  <si>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</si>
  <si>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</si>
  <si>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</si>
  <si>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</si>
  <si>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</si>
  <si>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</si>
  <si>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</si>
  <si>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</si>
  <si>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</si>
  <si>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</si>
  <si>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</si>
  <si>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</si>
  <si>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</si>
  <si>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</si>
  <si>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</si>
  <si>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</si>
  <si>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</si>
  <si>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</si>
  <si>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</si>
  <si>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</si>
  <si>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</si>
  <si>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</si>
  <si>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</si>
  <si>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</si>
  <si>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</si>
  <si>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</si>
  <si>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</si>
  <si>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</si>
  <si>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</si>
  <si>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</si>
  <si>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</si>
  <si>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</si>
  <si>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</si>
  <si>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</si>
  <si>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</si>
  <si>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</si>
  <si>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</si>
  <si>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</si>
  <si>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</si>
  <si>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</si>
  <si>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</si>
  <si>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</si>
  <si>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</si>
  <si>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</si>
  <si>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</si>
  <si>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</si>
  <si>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</si>
  <si>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</si>
  <si>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</si>
  <si>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</si>
  <si>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</si>
  <si>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</si>
  <si>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</si>
  <si>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</si>
  <si>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</si>
  <si>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</si>
  <si>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</si>
  <si>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</si>
  <si>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</si>
  <si>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</si>
  <si>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</si>
  <si>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</si>
  <si>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</si>
  <si>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</si>
  <si>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</si>
  <si>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</si>
  <si>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</si>
  <si>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</si>
  <si>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</si>
  <si>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</si>
  <si>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</si>
  <si>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</si>
  <si>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</si>
  <si>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</si>
  <si>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</si>
  <si>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</si>
  <si>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</si>
  <si>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</si>
  <si>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</si>
  <si>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</si>
  <si>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</si>
  <si>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</si>
  <si>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</si>
  <si>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</si>
  <si>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</si>
  <si>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</si>
  <si>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</si>
  <si>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</si>
  <si>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</si>
  <si>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</si>
  <si>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</si>
  <si>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</si>
  <si>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</si>
  <si>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</si>
  <si>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</si>
  <si>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</si>
  <si>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</si>
  <si>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</si>
  <si>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</si>
  <si>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</si>
  <si>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</si>
  <si>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</si>
  <si>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</si>
  <si>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</si>
  <si>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</si>
  <si>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</si>
  <si>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</si>
  <si>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</si>
  <si>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</si>
  <si>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</si>
  <si>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</si>
  <si>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</si>
  <si>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</si>
  <si>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</si>
  <si>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</si>
  <si>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</si>
  <si>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</si>
  <si>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</si>
  <si>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</si>
  <si>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</si>
  <si>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</si>
  <si>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</si>
  <si>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</si>
  <si>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</si>
  <si>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</si>
  <si>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</si>
  <si>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</si>
  <si>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</si>
  <si>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</si>
  <si>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</si>
  <si>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</si>
  <si>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</si>
  <si>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</si>
  <si>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</si>
  <si>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</si>
  <si>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</si>
  <si>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</si>
  <si>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</si>
  <si>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</si>
  <si>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</si>
  <si>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</si>
  <si>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</si>
  <si>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</si>
  <si>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</si>
  <si>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</si>
  <si>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</si>
  <si>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</si>
  <si>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</si>
  <si>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</si>
  <si>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</si>
  <si>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</si>
  <si>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</si>
  <si>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</si>
  <si>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</si>
  <si>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</si>
  <si>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</si>
  <si>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</si>
  <si>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</si>
  <si>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</si>
  <si>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</si>
  <si>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</si>
  <si>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</si>
  <si>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</si>
  <si>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</si>
  <si>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</si>
  <si>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</si>
  <si>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</si>
  <si>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</si>
  <si>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</si>
  <si>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</si>
  <si>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</si>
  <si>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</si>
  <si>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</si>
  <si>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</si>
  <si>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</si>
  <si>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</si>
  <si>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</si>
  <si>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</si>
  <si>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</si>
  <si>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</si>
  <si>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</si>
  <si>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</si>
  <si>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</si>
  <si>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</si>
  <si>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</si>
  <si>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</si>
  <si>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</si>
  <si>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</si>
  <si>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</si>
  <si>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</si>
  <si>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</si>
  <si>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</si>
  <si>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</si>
  <si>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</si>
  <si>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</si>
  <si>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</si>
  <si>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</si>
  <si>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</si>
  <si>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</si>
  <si>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</si>
  <si>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</si>
  <si>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</si>
  <si>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</si>
  <si>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</si>
  <si>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</si>
  <si>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</si>
  <si>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</si>
  <si>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</si>
  <si>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</si>
  <si>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</si>
  <si>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</si>
  <si>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</si>
  <si>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</si>
  <si>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</si>
  <si>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</si>
  <si>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</si>
  <si>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</si>
  <si>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</si>
  <si>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</si>
  <si>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</si>
  <si>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</si>
  <si>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</si>
  <si>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</si>
  <si>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</si>
  <si>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</si>
  <si>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</si>
  <si>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</si>
  <si>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</si>
  <si>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</si>
  <si>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</si>
  <si>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</si>
  <si>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</si>
  <si>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</si>
  <si>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</si>
  <si>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</si>
  <si>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</si>
  <si>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</si>
  <si>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</si>
  <si>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</si>
  <si>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</si>
  <si>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</si>
  <si>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</si>
  <si>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</si>
  <si>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</si>
  <si>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</si>
  <si>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</si>
  <si>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</si>
  <si>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</si>
  <si>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</si>
  <si>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</si>
  <si>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</si>
  <si>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</si>
  <si>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</si>
  <si>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</si>
  <si>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</si>
  <si>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</si>
  <si>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</si>
  <si>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</si>
  <si>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</si>
  <si>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</si>
  <si>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</si>
  <si>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</si>
  <si>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</si>
  <si>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</si>
  <si>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</si>
  <si>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</si>
  <si>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</si>
  <si>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</si>
  <si>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</si>
  <si>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</si>
  <si>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</si>
  <si>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</si>
  <si>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</si>
  <si>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</si>
  <si>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</si>
  <si>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</si>
  <si>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</si>
  <si>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</si>
  <si>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</si>
  <si>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</si>
  <si>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</si>
  <si>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</si>
  <si>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</si>
  <si>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</si>
  <si>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</si>
  <si>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</si>
  <si>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</si>
  <si>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</si>
  <si>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</si>
  <si>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</si>
  <si>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</si>
  <si>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</si>
  <si>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</si>
  <si>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</si>
  <si>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</si>
  <si>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</si>
  <si>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</si>
  <si>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</si>
  <si>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</si>
  <si>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</si>
  <si>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</si>
  <si>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</si>
  <si>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</si>
  <si>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</si>
  <si>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</si>
  <si>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</si>
  <si>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</si>
  <si>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</si>
  <si>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</si>
  <si>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</si>
  <si>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</si>
  <si>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</si>
  <si>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</si>
  <si>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</si>
  <si>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</si>
  <si>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</si>
  <si>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</si>
  <si>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</si>
  <si>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</si>
  <si>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</si>
  <si>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</si>
  <si>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</si>
  <si>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</si>
  <si>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</si>
  <si>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</si>
  <si>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</si>
  <si>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</si>
  <si>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</si>
  <si>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</si>
  <si>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</si>
  <si>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</si>
  <si>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</si>
  <si>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</si>
  <si>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</si>
  <si>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</si>
  <si>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</si>
  <si>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</si>
  <si>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</si>
  <si>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</si>
  <si>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</si>
  <si>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</si>
  <si>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</si>
  <si>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</si>
  <si>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</si>
  <si>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</si>
  <si>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</si>
  <si>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</si>
  <si>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</si>
  <si>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</si>
  <si>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</si>
  <si>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</si>
  <si>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</si>
  <si>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</si>
  <si>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</si>
  <si>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</si>
  <si>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</si>
  <si>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</si>
  <si>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</si>
  <si>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</si>
  <si>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</si>
  <si>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</si>
  <si>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</si>
  <si>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</si>
  <si>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</si>
  <si>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</si>
  <si>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</si>
  <si>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</si>
  <si>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</si>
  <si>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</si>
  <si>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</si>
  <si>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</si>
  <si>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</si>
  <si>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</si>
  <si>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</si>
  <si>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</si>
  <si>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</si>
  <si>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</si>
  <si>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</si>
  <si>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</si>
  <si>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</si>
  <si>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</si>
  <si>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</si>
  <si>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</si>
  <si>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</si>
  <si>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</si>
  <si>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</si>
  <si>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</si>
  <si>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</si>
  <si>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</si>
  <si>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</si>
  <si>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</si>
  <si>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</si>
  <si>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</si>
  <si>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</si>
  <si>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</si>
  <si>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</si>
  <si>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</si>
  <si>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</si>
  <si>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</si>
  <si>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</si>
  <si>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</si>
  <si>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</si>
  <si>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</si>
  <si>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</si>
  <si>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</si>
  <si>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</si>
  <si>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</si>
  <si>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</si>
  <si>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</si>
  <si>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</si>
  <si>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</si>
  <si>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</si>
  <si>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</si>
  <si>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</si>
  <si>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</si>
  <si>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</si>
  <si>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</si>
  <si>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</si>
  <si>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</si>
  <si>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</si>
  <si>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</si>
  <si>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</si>
  <si>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</si>
  <si>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</si>
  <si>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</si>
  <si>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</si>
  <si>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</si>
  <si>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</si>
  <si>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</si>
  <si>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</si>
  <si>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</si>
  <si>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</si>
  <si>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</si>
  <si>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</si>
  <si>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</si>
  <si>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</si>
  <si>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</si>
  <si>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</si>
  <si>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</si>
  <si>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</si>
  <si>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</si>
  <si>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</si>
  <si>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</si>
  <si>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</si>
  <si>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</si>
  <si>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</si>
  <si>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</si>
  <si>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</si>
  <si>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</si>
  <si>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</si>
  <si>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</si>
  <si>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</si>
  <si>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</si>
  <si>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</si>
  <si>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</si>
  <si>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</si>
  <si>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</si>
  <si>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</si>
  <si>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</si>
  <si>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</si>
  <si>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</si>
  <si>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</si>
  <si>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</si>
  <si>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</si>
  <si>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</si>
  <si>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</si>
  <si>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</si>
  <si>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</si>
  <si>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</si>
  <si>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</si>
  <si>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</si>
  <si>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</si>
  <si>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</si>
  <si>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</si>
  <si>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</si>
  <si>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</si>
  <si>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</si>
  <si>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</si>
  <si>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</si>
  <si>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</si>
  <si>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</si>
  <si>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</si>
  <si>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</si>
  <si>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</si>
  <si>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</si>
  <si>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</si>
  <si>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</si>
  <si>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</si>
  <si>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</si>
  <si>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</si>
  <si>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</si>
  <si>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</si>
  <si>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</si>
  <si>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</si>
  <si>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</si>
  <si>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</si>
  <si>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</si>
  <si>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</si>
  <si>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</si>
  <si>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</si>
  <si>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</si>
  <si>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</si>
  <si>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</si>
  <si>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</si>
  <si>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</si>
  <si>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</si>
  <si>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</si>
  <si>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</si>
  <si>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</si>
  <si>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</si>
  <si>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</si>
  <si>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</si>
  <si>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</si>
  <si>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</si>
  <si>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</si>
  <si>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</si>
  <si>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</si>
  <si>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</si>
  <si>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</si>
  <si>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</si>
  <si>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</si>
  <si>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</si>
  <si>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</si>
  <si>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</si>
  <si>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</si>
  <si>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</si>
  <si>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</si>
  <si>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</si>
  <si>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</si>
  <si>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</si>
  <si>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</si>
  <si>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</si>
  <si>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</si>
  <si>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</si>
  <si>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</si>
  <si>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</si>
  <si>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</si>
  <si>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</si>
  <si>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</si>
  <si>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</si>
  <si>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</si>
  <si>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</si>
  <si>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</si>
  <si>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</si>
  <si>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</si>
  <si>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</si>
  <si>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</si>
  <si>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</si>
  <si>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</si>
  <si>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</si>
  <si>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</si>
  <si>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</si>
  <si>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</si>
  <si>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</si>
  <si>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</si>
  <si>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</si>
  <si>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</si>
  <si>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</si>
  <si>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</si>
  <si>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</si>
  <si>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</si>
  <si>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</si>
  <si>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</si>
  <si>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</si>
  <si>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</si>
  <si>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</si>
  <si>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</si>
  <si>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</si>
  <si>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</si>
  <si>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</si>
  <si>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</si>
  <si>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</si>
  <si>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</si>
  <si>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</si>
  <si>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</si>
  <si>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</si>
  <si>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</si>
  <si>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</si>
  <si>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</si>
  <si>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</si>
  <si>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</si>
  <si>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</si>
  <si>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</si>
  <si>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</si>
  <si>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</si>
  <si>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</si>
  <si>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</si>
  <si>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</si>
  <si>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</si>
  <si>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</si>
  <si>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</si>
  <si>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</si>
  <si>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</si>
  <si>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</si>
  <si>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</si>
  <si>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</si>
  <si>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</si>
  <si>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</si>
  <si>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</si>
  <si>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</si>
  <si>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</si>
  <si>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</si>
  <si>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</si>
  <si>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</si>
  <si>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</si>
  <si>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</si>
  <si>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</si>
  <si>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</si>
  <si>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</si>
  <si>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</si>
  <si>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</si>
  <si>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</si>
  <si>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</si>
  <si>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</si>
  <si>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</si>
  <si>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</si>
  <si>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</si>
  <si>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</si>
  <si>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</si>
  <si>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</si>
  <si>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</si>
  <si>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</si>
  <si>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</si>
  <si>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</si>
  <si>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</si>
  <si>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</si>
  <si>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</si>
  <si>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</si>
  <si>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</si>
  <si>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</si>
  <si>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</si>
  <si>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</si>
  <si>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</si>
  <si>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</si>
  <si>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</si>
  <si>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</si>
  <si>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</si>
  <si>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</si>
  <si>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</si>
  <si>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</si>
  <si>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</si>
  <si>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</si>
  <si>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</si>
  <si>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</si>
  <si>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</si>
  <si>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</si>
  <si>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</si>
  <si>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</si>
  <si>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</si>
  <si>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</si>
  <si>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</si>
  <si>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</si>
  <si>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</si>
  <si>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</si>
  <si>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</si>
  <si>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</si>
  <si>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</si>
  <si>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</si>
  <si>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</si>
  <si>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</si>
  <si>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</si>
  <si>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</si>
  <si>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</si>
  <si>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</si>
  <si>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</si>
  <si>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</si>
  <si>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</si>
  <si>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</si>
  <si>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</si>
  <si>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</si>
  <si>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</si>
  <si>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</si>
  <si>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</si>
  <si>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</si>
  <si>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</si>
  <si>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</si>
  <si>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</si>
  <si>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</si>
  <si>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</si>
  <si>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</si>
  <si>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</si>
  <si>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</si>
  <si>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</si>
  <si>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</si>
  <si>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</si>
  <si>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</si>
  <si>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</si>
  <si>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</si>
  <si>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</si>
  <si>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</si>
  <si>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</si>
  <si>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</si>
  <si>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</si>
  <si>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</si>
  <si>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</si>
  <si>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</si>
  <si>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</si>
  <si>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</si>
  <si>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</si>
  <si>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</si>
  <si>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</si>
  <si>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</si>
  <si>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</si>
  <si>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</si>
  <si>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</si>
  <si>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</si>
  <si>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</si>
  <si>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</si>
  <si>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</si>
  <si>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</si>
  <si>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</si>
  <si>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</si>
  <si>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</si>
  <si>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</si>
  <si>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</si>
  <si>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</si>
  <si>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</si>
  <si>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</si>
  <si>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</si>
  <si>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</si>
  <si>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</si>
  <si>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</si>
  <si>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</si>
  <si>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</si>
  <si>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</si>
  <si>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</si>
  <si>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</si>
  <si>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</si>
  <si>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</si>
  <si>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</si>
  <si>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</si>
  <si>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</si>
  <si>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</si>
  <si>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</si>
  <si>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</si>
  <si>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</si>
  <si>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</si>
  <si>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</si>
  <si>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</si>
  <si>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</si>
  <si>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</si>
  <si>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</si>
  <si>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</si>
  <si>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</si>
  <si>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</si>
  <si>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</si>
  <si>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</si>
  <si>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</si>
  <si>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</si>
  <si>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</si>
  <si>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</si>
  <si>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</si>
  <si>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</si>
  <si>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</si>
  <si>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</si>
  <si>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</si>
  <si>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</si>
  <si>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</si>
  <si>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</si>
  <si>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</si>
  <si>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</si>
  <si>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</si>
  <si>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</si>
  <si>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</si>
  <si>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</si>
  <si>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</si>
  <si>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</si>
  <si>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</si>
  <si>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</si>
  <si>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</si>
  <si>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</si>
  <si>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</si>
  <si>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</si>
  <si>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</si>
  <si>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</si>
  <si>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</si>
  <si>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</si>
  <si>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</si>
  <si>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</si>
  <si>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</si>
  <si>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</si>
  <si>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</si>
  <si>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</si>
  <si>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</si>
  <si>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</si>
  <si>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</si>
  <si>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</si>
  <si>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</si>
  <si>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</si>
  <si>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</si>
  <si>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</si>
  <si>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</si>
  <si>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</si>
  <si>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</si>
  <si>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</si>
  <si>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</si>
  <si>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</si>
  <si>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</si>
  <si>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</si>
  <si>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</si>
  <si>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</si>
  <si>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</si>
  <si>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</si>
  <si>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</si>
  <si>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</si>
  <si>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</si>
  <si>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</si>
  <si>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</si>
  <si>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</si>
  <si>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</si>
  <si>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</si>
  <si>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</si>
  <si>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</si>
  <si>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</si>
  <si>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</si>
  <si>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</si>
  <si>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</si>
  <si>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</si>
  <si>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</si>
  <si>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</si>
  <si>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</si>
  <si>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</si>
  <si>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</si>
  <si>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</si>
  <si>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</si>
  <si>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</si>
  <si>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</si>
  <si>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</si>
  <si>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</si>
  <si>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</si>
  <si>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</si>
  <si>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</si>
  <si>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</si>
  <si>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</si>
  <si>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</si>
  <si>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</si>
  <si>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</si>
  <si>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</si>
  <si>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</si>
  <si>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</si>
  <si>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</si>
  <si>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</si>
  <si>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</si>
  <si>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</si>
  <si>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</si>
  <si>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</si>
  <si>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</si>
  <si>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</si>
  <si>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</si>
  <si>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</si>
  <si>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</si>
  <si>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</si>
  <si>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</si>
  <si>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</si>
  <si>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</si>
  <si>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</si>
  <si>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</si>
  <si>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</si>
  <si>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</si>
  <si>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</si>
  <si>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</si>
  <si>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</si>
  <si>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</si>
  <si>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</si>
  <si>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</si>
  <si>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</si>
  <si>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</si>
  <si>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</si>
  <si>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</si>
  <si>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</si>
  <si>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</si>
  <si>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</si>
  <si>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</si>
  <si>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</si>
  <si>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</si>
  <si>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</si>
  <si>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</si>
  <si>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</si>
  <si>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</si>
  <si>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</si>
  <si>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</si>
  <si>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</si>
  <si>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</si>
  <si>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</si>
  <si>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</si>
  <si>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</si>
  <si>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</si>
  <si>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</si>
  <si>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</si>
  <si>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</si>
  <si>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</si>
  <si>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</si>
  <si>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</si>
  <si>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</si>
  <si>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</si>
  <si>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</si>
  <si>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</si>
  <si>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</si>
  <si>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</si>
  <si>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</si>
  <si>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</si>
  <si>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</si>
  <si>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</si>
  <si>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</si>
  <si>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</si>
  <si>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</si>
  <si>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</si>
  <si>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</si>
  <si>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</si>
  <si>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</si>
  <si>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</si>
  <si>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</si>
  <si>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</si>
  <si>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</si>
  <si>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</si>
  <si>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</si>
  <si>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</si>
  <si>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</si>
  <si>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</si>
  <si>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</si>
  <si>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</si>
  <si>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</si>
  <si>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</si>
  <si>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</si>
  <si>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</si>
  <si>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</si>
  <si>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</si>
  <si>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</si>
  <si>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</si>
  <si>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</si>
  <si>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</si>
  <si>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</si>
  <si>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</si>
  <si>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</si>
  <si>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</si>
  <si>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</si>
  <si>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</si>
  <si>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</si>
  <si>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</si>
  <si>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</si>
  <si>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</si>
  <si>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</si>
  <si>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</si>
  <si>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</si>
  <si>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</si>
  <si>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</si>
  <si>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</si>
  <si>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</si>
  <si>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</si>
  <si>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</si>
  <si>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</si>
  <si>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</si>
  <si>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</si>
  <si>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</si>
  <si>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</si>
  <si>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</si>
  <si>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</si>
  <si>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</si>
  <si>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</si>
  <si>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</si>
  <si>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</si>
  <si>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</si>
  <si>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</si>
  <si>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</si>
  <si>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</si>
  <si>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</si>
  <si>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</si>
  <si>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</si>
  <si>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</si>
  <si>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</si>
  <si>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</si>
  <si>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</si>
  <si>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</si>
  <si>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</si>
  <si>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</si>
  <si>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</si>
  <si>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</si>
  <si>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</si>
  <si>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</si>
  <si>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</si>
  <si>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</si>
  <si>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</si>
  <si>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</si>
  <si>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</si>
  <si>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</si>
  <si>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</si>
  <si>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</si>
  <si>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</si>
  <si>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</si>
  <si>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</si>
  <si>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</si>
  <si>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</si>
  <si>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</si>
  <si>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</si>
  <si>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</si>
  <si>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</si>
  <si>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</si>
  <si>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</si>
  <si>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</si>
  <si>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</si>
  <si>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</si>
  <si>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</si>
  <si>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</si>
  <si>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</si>
  <si>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</si>
  <si>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</si>
  <si>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</si>
  <si>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</si>
  <si>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</si>
  <si>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</si>
  <si>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</si>
  <si>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</si>
  <si>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</si>
  <si>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</si>
  <si>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</si>
  <si>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</si>
  <si>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</si>
  <si>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</si>
  <si>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</si>
  <si>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</si>
  <si>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</si>
  <si>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</si>
  <si>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</si>
  <si>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</si>
  <si>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</si>
  <si>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</si>
  <si>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</si>
  <si>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</si>
  <si>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</si>
  <si>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</si>
  <si>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</si>
  <si>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</si>
  <si>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</si>
  <si>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</si>
  <si>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</si>
  <si>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</si>
  <si>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</si>
  <si>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</si>
  <si>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</si>
  <si>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</si>
  <si>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</si>
  <si>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</si>
  <si>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</si>
  <si>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</si>
  <si>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</si>
  <si>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</si>
  <si>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</si>
  <si>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</si>
  <si>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</si>
  <si>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</si>
  <si>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</si>
  <si>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</si>
  <si>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</si>
  <si>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</si>
  <si>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</si>
  <si>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</si>
  <si>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</si>
  <si>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</si>
  <si>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</si>
  <si>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</si>
  <si>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</si>
  <si>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</si>
  <si>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</si>
  <si>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</si>
  <si>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</si>
  <si>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</si>
  <si>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</si>
  <si>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</si>
  <si>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</si>
  <si>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</si>
  <si>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</si>
  <si>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</si>
  <si>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</si>
  <si>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</si>
  <si>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</si>
  <si>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</si>
  <si>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</si>
  <si>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</si>
  <si>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</si>
  <si>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</si>
  <si>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</si>
  <si>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</si>
  <si>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</si>
  <si>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</si>
  <si>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</si>
  <si>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</si>
  <si>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</si>
  <si>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</si>
  <si>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</si>
  <si>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</si>
  <si>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</si>
  <si>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</si>
  <si>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</si>
  <si>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</si>
  <si>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</si>
  <si>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</si>
  <si>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</si>
  <si>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</si>
  <si>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</si>
  <si>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</si>
  <si>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</si>
  <si>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</si>
  <si>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</si>
  <si>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</si>
  <si>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</si>
  <si>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</si>
  <si>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</si>
  <si>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</si>
  <si>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</si>
  <si>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</si>
  <si>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</si>
  <si>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</si>
  <si>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</si>
  <si>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</si>
  <si>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</si>
  <si>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</si>
  <si>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</si>
  <si>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</si>
  <si>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</si>
  <si>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</si>
  <si>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</si>
  <si>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</si>
  <si>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</si>
  <si>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</si>
  <si>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</si>
  <si>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</si>
  <si>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</si>
  <si>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</si>
  <si>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</si>
  <si>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</si>
  <si>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</si>
  <si>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</si>
  <si>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</si>
  <si>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</si>
  <si>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</si>
  <si>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</si>
  <si>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</si>
  <si>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</si>
  <si>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</si>
  <si>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</si>
  <si>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</si>
  <si>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</si>
  <si>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</si>
  <si>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</si>
  <si>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</si>
  <si>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</si>
  <si>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</si>
  <si>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</si>
  <si>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</si>
  <si>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</si>
  <si>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</si>
  <si>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</si>
  <si>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</si>
  <si>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</si>
  <si>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</si>
  <si>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</si>
  <si>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</si>
  <si>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</si>
  <si>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</si>
  <si>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</si>
  <si>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</si>
  <si>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</si>
  <si>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</si>
  <si>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</si>
  <si>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</si>
  <si>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</si>
  <si>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</si>
  <si>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</si>
  <si>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</si>
  <si>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</si>
  <si>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</si>
  <si>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</si>
  <si>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</si>
  <si>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</si>
  <si>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</si>
  <si>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</si>
  <si>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</si>
  <si>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</si>
  <si>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</si>
  <si>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</si>
  <si>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</si>
  <si>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</si>
  <si>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</si>
  <si>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</si>
  <si>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</si>
  <si>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</si>
  <si>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</si>
  <si>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</si>
  <si>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</si>
  <si>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</si>
  <si>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</si>
  <si>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</si>
  <si>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</si>
  <si>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</si>
  <si>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</si>
  <si>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</si>
  <si>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</si>
  <si>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</si>
  <si>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</si>
  <si>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</si>
  <si>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</si>
  <si>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</si>
  <si>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</si>
  <si>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</si>
  <si>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</si>
  <si>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</si>
  <si>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</si>
  <si>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</si>
  <si>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</si>
  <si>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</si>
  <si>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</si>
  <si>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</si>
  <si>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</si>
  <si>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</si>
  <si>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</si>
  <si>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</si>
  <si>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</si>
  <si>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</si>
  <si>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</si>
  <si>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</si>
  <si>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</si>
  <si>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</si>
  <si>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</si>
  <si>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</si>
  <si>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</si>
  <si>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</si>
  <si>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</si>
  <si>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</si>
  <si>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</si>
  <si>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</si>
  <si>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</si>
  <si>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</si>
  <si>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</si>
  <si>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</si>
  <si>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</si>
  <si>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</si>
  <si>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</si>
  <si>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</si>
  <si>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</si>
  <si>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</si>
  <si>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</si>
  <si>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</si>
  <si>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</si>
  <si>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</si>
  <si>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</si>
  <si>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</si>
  <si>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</si>
  <si>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</si>
  <si>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</si>
  <si>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</si>
  <si>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</si>
  <si>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</si>
  <si>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</si>
  <si>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</si>
  <si>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</si>
  <si>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</si>
  <si>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</si>
  <si>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</si>
  <si>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</si>
  <si>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</si>
  <si>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</si>
  <si>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</si>
  <si>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</si>
  <si>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</si>
  <si>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</si>
  <si>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</si>
  <si>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</si>
  <si>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</si>
  <si>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</si>
  <si>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</si>
  <si>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</si>
  <si>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</si>
  <si>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</si>
  <si>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</si>
  <si>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</si>
  <si>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</si>
  <si>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</si>
  <si>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</si>
  <si>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</si>
  <si>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</si>
  <si>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</si>
  <si>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</si>
  <si>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</si>
  <si>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</si>
  <si>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</si>
  <si>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</si>
  <si>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</si>
  <si>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</si>
  <si>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</si>
  <si>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</si>
  <si>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</si>
  <si>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</si>
  <si>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</si>
  <si>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</si>
  <si>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</si>
  <si>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</si>
  <si>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</si>
  <si>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</si>
  <si>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</si>
  <si>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</si>
  <si>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</si>
  <si>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</si>
  <si>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</si>
  <si>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</si>
  <si>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</si>
  <si>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</si>
  <si>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</si>
  <si>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</si>
  <si>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</si>
  <si>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</si>
  <si>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</si>
  <si>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</si>
  <si>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</si>
  <si>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</si>
  <si>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</si>
  <si>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</si>
  <si>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</si>
  <si>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</si>
  <si>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</si>
  <si>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</si>
  <si>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</si>
  <si>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</si>
  <si>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</si>
  <si>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</si>
  <si>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</si>
  <si>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</si>
  <si>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</si>
  <si>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</si>
  <si>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</si>
  <si>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</si>
  <si>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</si>
  <si>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</si>
  <si>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</si>
  <si>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</si>
  <si>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</si>
  <si>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</si>
  <si>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</si>
  <si>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</si>
  <si>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</si>
  <si>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</si>
  <si>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</si>
  <si>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</si>
  <si>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</si>
  <si>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</si>
  <si>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</si>
  <si>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</si>
  <si>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</si>
  <si>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</si>
  <si>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</si>
  <si>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</si>
  <si>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</si>
  <si>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</si>
  <si>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</si>
  <si>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</si>
  <si>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</si>
  <si>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</si>
  <si>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</si>
  <si>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</si>
  <si>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</si>
  <si>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</si>
  <si>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</si>
  <si>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</si>
  <si>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</si>
  <si>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</si>
  <si>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</si>
  <si>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</si>
  <si>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</si>
  <si>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</si>
  <si>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</si>
  <si>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</si>
  <si>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</si>
  <si>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</si>
  <si>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</si>
  <si>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</si>
  <si>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</si>
  <si>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</si>
  <si>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</si>
  <si>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</si>
  <si>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</si>
  <si>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</si>
  <si>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</si>
  <si>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</si>
  <si>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</si>
  <si>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</si>
  <si>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</si>
  <si>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</si>
  <si>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</si>
  <si>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</si>
  <si>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</si>
  <si>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</si>
  <si>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</si>
  <si>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</si>
  <si>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</si>
  <si>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</si>
  <si>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</si>
  <si>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</si>
  <si>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</si>
  <si>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</si>
  <si>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</si>
  <si>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</si>
  <si>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</si>
  <si>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</si>
  <si>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</si>
  <si>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</si>
  <si>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</si>
  <si>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</si>
  <si>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</si>
  <si>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</si>
  <si>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</si>
  <si>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</si>
  <si>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</si>
  <si>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</si>
  <si>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</si>
  <si>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</si>
  <si>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</si>
  <si>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</si>
  <si>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</si>
  <si>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</si>
  <si>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</si>
  <si>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</si>
  <si>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</si>
  <si>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</si>
  <si>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</si>
  <si>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</si>
  <si>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</si>
  <si>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</si>
  <si>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</si>
  <si>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</si>
  <si>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</si>
  <si>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</si>
  <si>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</si>
  <si>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</si>
  <si>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</si>
  <si>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</si>
  <si>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</si>
  <si>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</si>
  <si>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</si>
  <si>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</si>
  <si>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</si>
  <si>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</si>
  <si>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</si>
  <si>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</si>
  <si>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</si>
  <si>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</si>
  <si>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</si>
  <si>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</si>
  <si>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</si>
  <si>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</si>
  <si>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</si>
  <si>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</si>
  <si>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</si>
  <si>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</si>
  <si>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</si>
  <si>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</si>
  <si>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</si>
  <si>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</si>
  <si>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</si>
  <si>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</si>
  <si>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</si>
  <si>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</si>
  <si>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</si>
  <si>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</si>
  <si>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</si>
  <si>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</si>
  <si>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</si>
  <si>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</si>
  <si>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</si>
  <si>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</si>
  <si>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</si>
  <si>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</si>
  <si>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</si>
  <si>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</si>
  <si>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</si>
  <si>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</si>
  <si>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</si>
  <si>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</si>
  <si>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</si>
  <si>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</si>
  <si>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</si>
  <si>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</si>
  <si>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</si>
  <si>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</si>
  <si>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</si>
  <si>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</si>
  <si>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</si>
  <si>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</si>
  <si>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</si>
  <si>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</si>
  <si>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</si>
  <si>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</si>
  <si>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</si>
  <si>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</si>
  <si>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</si>
  <si>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</si>
  <si>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</si>
  <si>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</si>
  <si>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</si>
  <si>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</si>
  <si>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</si>
  <si>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</si>
  <si>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</si>
  <si>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</si>
  <si>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</si>
  <si>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</si>
  <si>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</si>
  <si>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</si>
  <si>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</si>
  <si>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</si>
  <si>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</si>
  <si>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</si>
  <si>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</si>
  <si>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</si>
  <si>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</si>
  <si>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</si>
  <si>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</si>
  <si>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</si>
  <si>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</si>
  <si>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</si>
  <si>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</si>
  <si>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</si>
  <si>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</si>
  <si>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</si>
  <si>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</si>
  <si>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</si>
  <si>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</si>
  <si>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</si>
  <si>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</si>
  <si>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</si>
  <si>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</si>
  <si>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</si>
  <si>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</si>
  <si>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</si>
  <si>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</si>
  <si>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</si>
  <si>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</si>
  <si>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</si>
  <si>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</si>
  <si>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</si>
  <si>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</si>
  <si>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</si>
  <si>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</si>
  <si>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</si>
  <si>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</si>
  <si>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</si>
  <si>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</si>
  <si>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</si>
  <si>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</si>
  <si>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</si>
  <si>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</si>
  <si>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</si>
  <si>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</si>
  <si>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</si>
  <si>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</si>
  <si>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</si>
  <si>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</si>
  <si>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</si>
  <si>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</si>
  <si>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</si>
  <si>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</si>
  <si>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</si>
  <si>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</si>
  <si>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</si>
  <si>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</si>
  <si>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</si>
  <si>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</si>
  <si>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</si>
  <si>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</si>
  <si>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</si>
  <si>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</si>
  <si>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</si>
  <si>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</si>
  <si>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</si>
  <si>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</si>
  <si>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</si>
  <si>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</si>
  <si>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</si>
  <si>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</si>
  <si>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</si>
  <si>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</si>
  <si>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</si>
  <si>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</si>
  <si>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</si>
  <si>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</si>
  <si>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</si>
  <si>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</si>
  <si>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</si>
  <si>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</si>
  <si>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</si>
  <si>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</si>
  <si>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</si>
  <si>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</si>
  <si>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</si>
  <si>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</si>
  <si>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</si>
  <si>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</si>
  <si>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</si>
  <si>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</si>
  <si>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</si>
  <si>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</si>
  <si>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</si>
  <si>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</si>
  <si>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</si>
  <si>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</si>
  <si>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</si>
  <si>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</si>
  <si>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</si>
  <si>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</si>
  <si>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</si>
  <si>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</si>
  <si>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</si>
  <si>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</si>
  <si>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</si>
  <si>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</si>
  <si>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</si>
  <si>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</si>
  <si>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</si>
  <si>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</si>
  <si>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</si>
  <si>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</si>
  <si>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</si>
  <si>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</si>
  <si>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</si>
  <si>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</si>
  <si>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</si>
  <si>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</si>
  <si>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</si>
  <si>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</si>
  <si>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</si>
  <si>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</si>
  <si>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</si>
  <si>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</si>
  <si>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</si>
  <si>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</si>
  <si>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</si>
  <si>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</si>
  <si>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</si>
  <si>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</si>
  <si>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</si>
  <si>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</si>
  <si>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</si>
  <si>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</si>
  <si>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</si>
  <si>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</si>
  <si>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</si>
  <si>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</si>
  <si>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</si>
  <si>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</si>
  <si>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</si>
  <si>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</si>
  <si>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</si>
  <si>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</si>
  <si>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</si>
  <si>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</si>
  <si>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</si>
  <si>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</si>
  <si>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</si>
  <si>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</si>
  <si>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</si>
  <si>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</si>
  <si>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</si>
  <si>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</si>
  <si>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</si>
  <si>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</si>
  <si>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</si>
  <si>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</si>
  <si>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</si>
  <si>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</si>
  <si>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</si>
  <si>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</si>
  <si>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</si>
  <si>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</si>
  <si>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</si>
  <si>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</si>
  <si>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</si>
  <si>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</si>
  <si>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</si>
  <si>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</si>
  <si>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</si>
  <si>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</si>
  <si>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</si>
  <si>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</si>
  <si>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</si>
  <si>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</si>
  <si>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</si>
  <si>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</si>
  <si>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</si>
  <si>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</si>
  <si>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</si>
  <si>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</si>
  <si>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</si>
  <si>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</si>
  <si>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</si>
  <si>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</si>
  <si>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</si>
  <si>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</si>
  <si>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</si>
  <si>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</si>
  <si>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</si>
  <si>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</si>
  <si>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</si>
  <si>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</si>
  <si>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</si>
  <si>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</si>
  <si>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</si>
  <si>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</si>
  <si>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</si>
  <si>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</si>
  <si>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</si>
  <si>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</si>
  <si>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</si>
  <si>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</si>
  <si>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</si>
  <si>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</si>
  <si>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</si>
  <si>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</si>
  <si>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</si>
  <si>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</si>
  <si>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</si>
  <si>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</si>
  <si>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</si>
  <si>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</si>
  <si>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</si>
  <si>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</si>
  <si>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</si>
  <si>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</si>
  <si>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</si>
  <si>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</si>
  <si>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</si>
  <si>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</si>
  <si>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</si>
  <si>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</si>
  <si>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</si>
  <si>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</si>
  <si>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</si>
  <si>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</si>
  <si>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</si>
  <si>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</si>
  <si>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</si>
  <si>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</si>
  <si>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</si>
  <si>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</si>
  <si>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</si>
  <si>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</si>
  <si>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</si>
  <si>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</si>
  <si>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</si>
  <si>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</si>
  <si>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</si>
  <si>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</si>
  <si>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</si>
  <si>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</si>
  <si>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</si>
  <si>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</si>
  <si>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</si>
  <si>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</si>
  <si>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</si>
  <si>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</si>
  <si>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</si>
  <si>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</si>
  <si>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</si>
  <si>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</si>
  <si>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</si>
  <si>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</si>
  <si>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</si>
  <si>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</si>
  <si>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</si>
  <si>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</si>
  <si>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</si>
  <si>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</si>
  <si>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</si>
  <si>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</si>
  <si>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</si>
  <si>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</si>
  <si>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</si>
  <si>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</si>
  <si>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</si>
  <si>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</si>
  <si>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</si>
  <si>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</si>
  <si>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</si>
  <si>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</si>
  <si>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</si>
  <si>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</si>
  <si>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</si>
  <si>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</si>
  <si>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</si>
  <si>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</si>
  <si>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</si>
  <si>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</si>
  <si>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</si>
  <si>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</si>
  <si>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</si>
  <si>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</si>
  <si>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</si>
  <si>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</si>
  <si>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</si>
  <si>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</si>
  <si>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</si>
  <si>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</si>
  <si>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</si>
  <si>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</si>
  <si>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</si>
  <si>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</si>
  <si>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</si>
  <si>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</si>
  <si>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</si>
  <si>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</si>
  <si>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</si>
  <si>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</si>
  <si>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</si>
  <si>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</si>
  <si>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</si>
  <si>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</si>
  <si>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</si>
  <si>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</si>
  <si>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</si>
  <si>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</si>
  <si>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</si>
  <si>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</si>
  <si>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</si>
  <si>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</si>
  <si>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</si>
  <si>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</si>
  <si>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</si>
  <si>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</si>
  <si>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</si>
  <si>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</si>
  <si>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</si>
  <si>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</si>
  <si>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</si>
  <si>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</si>
  <si>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</si>
  <si>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</si>
  <si>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</si>
  <si>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</si>
  <si>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</si>
  <si>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</si>
  <si>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</si>
  <si>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</si>
  <si>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</si>
  <si>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</si>
  <si>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</si>
  <si>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</si>
  <si>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</si>
  <si>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</si>
  <si>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</si>
  <si>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</si>
  <si>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</si>
  <si>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</si>
  <si>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</si>
  <si>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</si>
  <si>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</si>
  <si>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</si>
  <si>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</si>
  <si>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</si>
  <si>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</si>
  <si>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</si>
  <si>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</si>
  <si>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</si>
  <si>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</si>
  <si>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</si>
  <si>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</si>
  <si>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</si>
  <si>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</si>
  <si>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</si>
  <si>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</si>
  <si>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</si>
  <si>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</si>
  <si>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</si>
  <si>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</si>
  <si>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</si>
  <si>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</si>
  <si>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</si>
  <si>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</si>
  <si>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</si>
  <si>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</si>
  <si>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</si>
  <si>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</si>
  <si>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</si>
  <si>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</si>
  <si>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</si>
  <si>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</si>
  <si>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</si>
  <si>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</si>
  <si>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</si>
  <si>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</si>
  <si>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</si>
  <si>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</si>
  <si>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</si>
  <si>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</si>
  <si>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</si>
  <si>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</si>
  <si>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</si>
  <si>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</si>
  <si>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</si>
  <si>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</si>
  <si>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</si>
  <si>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</si>
  <si>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</si>
  <si>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</si>
  <si>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</si>
  <si>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</si>
  <si>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</si>
  <si>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</si>
  <si>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</si>
  <si>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</si>
  <si>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</si>
  <si>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</si>
  <si>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</si>
  <si>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</si>
  <si>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</si>
  <si>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</si>
  <si>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</si>
  <si>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</si>
  <si>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</si>
  <si>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</si>
  <si>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</si>
  <si>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</si>
  <si>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</si>
  <si>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</si>
  <si>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</si>
  <si>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</si>
  <si>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</si>
  <si>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</si>
  <si>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</si>
  <si>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</si>
  <si>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</si>
  <si>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</si>
  <si>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</si>
  <si>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</si>
  <si>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</si>
  <si>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</si>
  <si>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</si>
  <si>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</si>
  <si>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</si>
  <si>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</si>
  <si>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</si>
  <si>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</si>
  <si>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</si>
  <si>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</si>
  <si>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</si>
  <si>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</si>
  <si>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</si>
  <si>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</si>
  <si>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</si>
  <si>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</si>
  <si>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</si>
  <si>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</si>
  <si>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</si>
  <si>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</si>
  <si>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</si>
  <si>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</si>
  <si>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</si>
  <si>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</si>
  <si>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</si>
  <si>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</si>
  <si>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</si>
  <si>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</si>
  <si>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</si>
  <si>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</si>
  <si>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</si>
  <si>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</si>
  <si>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</si>
  <si>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</si>
  <si>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</si>
  <si>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</si>
  <si>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</si>
  <si>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</si>
  <si>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</si>
  <si>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</si>
  <si>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</si>
  <si>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</si>
  <si>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</si>
  <si>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</si>
  <si>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</si>
  <si>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</si>
  <si>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</si>
  <si>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</si>
  <si>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</si>
  <si>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</si>
  <si>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</si>
  <si>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</si>
  <si>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</si>
  <si>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</si>
  <si>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</si>
  <si>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</si>
  <si>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</si>
  <si>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</si>
  <si>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</si>
  <si>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</si>
  <si>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</si>
  <si>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</si>
  <si>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</si>
  <si>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</si>
  <si>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</si>
  <si>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</si>
  <si>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</si>
  <si>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</si>
  <si>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</si>
  <si>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</si>
  <si>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</si>
  <si>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</si>
  <si>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</si>
  <si>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</si>
  <si>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</si>
  <si>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</si>
  <si>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</si>
  <si>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</si>
  <si>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</si>
  <si>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</si>
  <si>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</si>
  <si>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</si>
  <si>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</si>
  <si>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</si>
  <si>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</si>
  <si>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</si>
  <si>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</si>
  <si>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</si>
  <si>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</si>
  <si>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</si>
  <si>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</si>
  <si>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</si>
  <si>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</si>
  <si>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</si>
  <si>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</si>
  <si>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</si>
  <si>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</si>
  <si>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</si>
  <si>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</si>
  <si>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</si>
  <si>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</si>
  <si>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</si>
  <si>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</si>
  <si>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</si>
  <si>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</si>
  <si>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</si>
  <si>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</si>
  <si>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</si>
  <si>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</si>
  <si>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</si>
  <si>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</si>
  <si>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</si>
  <si>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</si>
  <si>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</si>
  <si>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</si>
  <si>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</si>
  <si>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</si>
  <si>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</si>
  <si>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</si>
  <si>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</si>
  <si>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</si>
  <si>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</si>
  <si>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</si>
  <si>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</si>
  <si>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</si>
  <si>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</si>
  <si>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</si>
  <si>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</si>
  <si>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</si>
  <si>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</si>
  <si>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</si>
  <si>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</si>
  <si>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</si>
  <si>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</si>
  <si>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</si>
  <si>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</si>
  <si>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</si>
  <si>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</si>
  <si>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</si>
  <si>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</si>
  <si>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</si>
  <si>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</si>
  <si>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</si>
  <si>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</si>
  <si>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</si>
  <si>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</si>
  <si>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</si>
  <si>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</si>
  <si>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</si>
  <si>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</si>
  <si>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</si>
  <si>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</si>
  <si>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</si>
  <si>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</si>
  <si>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</si>
  <si>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</si>
  <si>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</si>
  <si>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</si>
  <si>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</si>
  <si>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</si>
  <si>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</si>
  <si>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</si>
  <si>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</si>
  <si>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</si>
  <si>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</si>
  <si>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</si>
  <si>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</si>
  <si>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</si>
  <si>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</si>
  <si>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</si>
  <si>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</si>
  <si>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</si>
  <si>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</si>
  <si>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</si>
  <si>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</si>
  <si>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</si>
  <si>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</si>
  <si>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</si>
  <si>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</si>
  <si>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</si>
  <si>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</si>
  <si>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</si>
  <si>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</si>
  <si>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</si>
  <si>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</si>
  <si>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</si>
  <si>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</si>
  <si>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</si>
  <si>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</si>
  <si>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</si>
  <si>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</si>
  <si>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</si>
  <si>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</si>
  <si>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</si>
  <si>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</si>
  <si>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</si>
  <si>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</si>
  <si>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</si>
  <si>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</si>
  <si>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</si>
  <si>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</si>
  <si>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</si>
  <si>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</si>
  <si>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</si>
  <si>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</si>
  <si>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</si>
  <si>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</si>
  <si>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</si>
  <si>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</si>
  <si>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</si>
  <si>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</si>
  <si>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</si>
  <si>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</si>
  <si>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</si>
  <si>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</si>
  <si>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</si>
  <si>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</si>
  <si>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</si>
  <si>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</si>
  <si>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</si>
  <si>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</si>
  <si>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</si>
  <si>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</si>
  <si>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</si>
  <si>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</si>
  <si>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</si>
  <si>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</si>
  <si>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</si>
  <si>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</si>
  <si>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</si>
  <si>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</si>
  <si>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</si>
  <si>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</si>
  <si>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</si>
  <si>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</si>
  <si>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</si>
  <si>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</si>
  <si>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</si>
  <si>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</si>
  <si>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</si>
  <si>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</si>
  <si>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</si>
  <si>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</si>
  <si>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</si>
  <si>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</si>
  <si>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</si>
  <si>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</si>
  <si>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</si>
  <si>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</si>
  <si>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</si>
  <si>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</si>
  <si>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</si>
  <si>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</si>
  <si>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</si>
  <si>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</si>
  <si>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</si>
  <si>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</si>
  <si>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</si>
  <si>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</si>
  <si>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</si>
  <si>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</si>
  <si>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</si>
  <si>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</si>
  <si>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</si>
  <si>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</si>
  <si>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</si>
  <si>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</si>
  <si>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</si>
  <si>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</si>
  <si>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</si>
  <si>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</si>
  <si>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</si>
  <si>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</si>
  <si>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</si>
  <si>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</si>
  <si>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</si>
  <si>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</si>
  <si>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</si>
  <si>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</si>
  <si>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</si>
  <si>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</si>
  <si>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</si>
  <si>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</si>
  <si>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</si>
  <si>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</si>
  <si>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</si>
  <si>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</si>
  <si>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</si>
  <si>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</si>
  <si>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</si>
  <si>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</si>
  <si>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</si>
  <si>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</si>
  <si>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</si>
  <si>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</si>
  <si>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</si>
  <si>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</si>
  <si>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</si>
  <si>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</si>
  <si>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</si>
  <si>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</si>
  <si>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</si>
  <si>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</si>
  <si>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</si>
  <si>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</si>
  <si>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</si>
  <si>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</si>
  <si>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</si>
  <si>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</si>
  <si>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</si>
  <si>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</si>
  <si>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</si>
  <si>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</si>
  <si>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</si>
  <si>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</si>
  <si>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</si>
  <si>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</si>
  <si>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</si>
  <si>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</si>
  <si>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</si>
  <si>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</si>
  <si>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</si>
  <si>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</si>
  <si>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</si>
  <si>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</si>
  <si>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</si>
  <si>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</si>
  <si>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</si>
  <si>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</si>
  <si>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</si>
  <si>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</si>
  <si>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</si>
  <si>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</si>
  <si>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</si>
  <si>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</si>
  <si>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</si>
  <si>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</si>
  <si>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</si>
  <si>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</si>
  <si>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</si>
  <si>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</si>
  <si>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</si>
  <si>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</si>
  <si>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</si>
  <si>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</si>
  <si>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</si>
  <si>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</si>
  <si>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</si>
  <si>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</si>
  <si>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</si>
  <si>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</si>
  <si>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</si>
  <si>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</si>
  <si>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</si>
  <si>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</si>
  <si>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</si>
  <si>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</si>
  <si>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</si>
  <si>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</si>
  <si>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</si>
  <si>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</si>
  <si>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</si>
  <si>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</si>
  <si>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</si>
  <si>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</si>
  <si>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</si>
  <si>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</si>
  <si>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</si>
  <si>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</si>
  <si>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</si>
  <si>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</si>
  <si>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</si>
  <si>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</si>
  <si>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</si>
  <si>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</si>
  <si>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</si>
  <si>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</si>
  <si>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</si>
  <si>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</si>
  <si>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</si>
  <si>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</si>
  <si>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</si>
  <si>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</si>
  <si>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</si>
  <si>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</si>
  <si>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</si>
  <si>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</si>
  <si>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</si>
  <si>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</si>
  <si>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</si>
  <si>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</si>
  <si>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</si>
  <si>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</si>
  <si>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</si>
  <si>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</si>
  <si>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</si>
  <si>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</si>
  <si>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</si>
  <si>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</si>
  <si>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</si>
  <si>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</si>
  <si>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</si>
  <si>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</si>
  <si>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</si>
  <si>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</si>
  <si>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</si>
  <si>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</si>
  <si>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</si>
  <si>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</si>
  <si>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</si>
  <si>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</si>
  <si>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</si>
  <si>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</si>
  <si>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</si>
  <si>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</si>
  <si>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</si>
  <si>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</si>
  <si>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</si>
  <si>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</si>
  <si>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</si>
  <si>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</si>
  <si>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</si>
  <si>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</si>
  <si>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</si>
  <si>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</si>
  <si>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</si>
  <si>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</si>
  <si>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</si>
  <si>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</si>
  <si>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</si>
  <si>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</si>
  <si>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</si>
  <si>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</si>
  <si>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</si>
  <si>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</si>
  <si>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</si>
  <si>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</si>
  <si>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</si>
  <si>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</si>
  <si>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</si>
  <si>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</si>
  <si>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</si>
  <si>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</si>
  <si>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</si>
  <si>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</si>
  <si>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</si>
  <si>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</si>
  <si>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</si>
  <si>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</si>
  <si>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</si>
  <si>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</si>
  <si>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</si>
  <si>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</si>
  <si>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</si>
  <si>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</si>
  <si>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</si>
  <si>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</si>
  <si>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</si>
  <si>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</si>
  <si>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</si>
  <si>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</si>
  <si>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</si>
  <si>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</si>
  <si>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</si>
  <si>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</si>
  <si>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</si>
  <si>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</si>
  <si>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</si>
  <si>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</si>
  <si>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</si>
  <si>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</si>
  <si>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</si>
  <si>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</si>
  <si>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</si>
  <si>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</si>
  <si>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</si>
  <si>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</si>
  <si>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</si>
  <si>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</si>
  <si>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</si>
  <si>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</si>
  <si>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</si>
  <si>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</si>
  <si>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</si>
  <si>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</si>
  <si>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</si>
  <si>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</si>
  <si>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</si>
  <si>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</si>
  <si>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</si>
  <si>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</si>
  <si>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</si>
  <si>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</si>
  <si>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</si>
  <si>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</si>
  <si>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</si>
  <si>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</si>
  <si>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</si>
  <si>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</si>
  <si>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</si>
  <si>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</si>
  <si>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</si>
  <si>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</si>
  <si>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</si>
  <si>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</si>
  <si>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</si>
  <si>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</si>
  <si>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</si>
  <si>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</si>
  <si>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</si>
  <si>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</si>
  <si>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</si>
  <si>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</si>
  <si>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</si>
  <si>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</si>
  <si>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</si>
  <si>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</si>
  <si>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</si>
  <si>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</si>
  <si>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</si>
  <si>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</si>
  <si>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</si>
  <si>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</si>
  <si>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</si>
  <si>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</si>
  <si>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</si>
  <si>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</si>
  <si>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</si>
  <si>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</si>
  <si>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</si>
  <si>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</si>
  <si>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</si>
  <si>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</si>
  <si>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</si>
  <si>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</si>
  <si>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</si>
  <si>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</si>
  <si>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</si>
  <si>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</si>
  <si>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</si>
  <si>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</si>
  <si>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</si>
  <si>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</si>
  <si>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</si>
  <si>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</si>
  <si>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</si>
  <si>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</si>
  <si>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</si>
  <si>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</si>
  <si>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</si>
  <si>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</si>
  <si>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</si>
  <si>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</si>
  <si>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</si>
  <si>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</si>
  <si>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</si>
  <si>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</si>
  <si>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</si>
  <si>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</si>
  <si>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</si>
  <si>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</si>
  <si>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</si>
  <si>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</si>
  <si>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</si>
  <si>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</si>
  <si>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</si>
  <si>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</si>
  <si>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</si>
  <si>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</si>
  <si>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</si>
  <si>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</si>
  <si>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</si>
  <si>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</si>
  <si>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</si>
  <si>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</si>
  <si>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</si>
  <si>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</si>
  <si>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</si>
  <si>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</si>
  <si>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</si>
  <si>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</si>
  <si>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</si>
  <si>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</si>
  <si>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</si>
  <si>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</si>
  <si>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</si>
  <si>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</si>
  <si>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</si>
  <si>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</si>
  <si>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</si>
  <si>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</si>
  <si>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</si>
  <si>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</si>
  <si>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</si>
  <si>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</si>
  <si>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</si>
  <si>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</si>
  <si>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</si>
  <si>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</si>
  <si>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</si>
  <si>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</si>
  <si>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</si>
  <si>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</si>
  <si>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</si>
  <si>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</si>
  <si>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</si>
  <si>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</si>
  <si>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</si>
  <si>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</si>
  <si>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</si>
  <si>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</si>
  <si>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</si>
  <si>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</si>
  <si>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</si>
  <si>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</si>
  <si>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</si>
  <si>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</si>
  <si>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</si>
  <si>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</si>
  <si>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</si>
  <si>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</si>
  <si>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</si>
  <si>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</si>
  <si>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</si>
  <si>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</si>
  <si>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</si>
  <si>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</si>
  <si>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</si>
  <si>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</si>
  <si>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</si>
  <si>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</si>
  <si>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</si>
  <si>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</si>
  <si>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</si>
  <si>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</si>
  <si>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</si>
  <si>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</si>
  <si>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</si>
  <si>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</si>
  <si>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</si>
  <si>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</si>
  <si>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</si>
  <si>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</si>
  <si>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</si>
  <si>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</si>
  <si>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</si>
  <si>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</si>
  <si>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</si>
  <si>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</si>
  <si>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</si>
  <si>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</si>
  <si>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</si>
  <si>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</si>
  <si>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</si>
  <si>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</si>
  <si>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</si>
  <si>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</si>
  <si>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</si>
  <si>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</si>
  <si>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</si>
  <si>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</si>
  <si>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</si>
  <si>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</si>
  <si>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</si>
  <si>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</si>
  <si>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</si>
  <si>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</si>
  <si>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</si>
  <si>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</si>
  <si>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</si>
  <si>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</si>
  <si>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</si>
  <si>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</si>
  <si>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</si>
  <si>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</si>
  <si>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</si>
  <si>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</si>
  <si>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</si>
  <si>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</si>
  <si>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</si>
  <si>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</si>
  <si>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</si>
  <si>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</si>
  <si>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</si>
  <si>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</si>
  <si>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</si>
  <si>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</si>
  <si>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</si>
  <si>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</si>
  <si>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</si>
  <si>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</si>
  <si>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</si>
  <si>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</si>
  <si>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</si>
  <si>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</si>
  <si>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</si>
  <si>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</si>
  <si>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</si>
  <si>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</si>
  <si>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</si>
  <si>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</si>
  <si>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</si>
  <si>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</si>
  <si>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</si>
  <si>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</si>
  <si>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</si>
  <si>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</si>
  <si>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</si>
  <si>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</si>
  <si>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</si>
  <si>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</si>
  <si>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</si>
  <si>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</si>
  <si>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</si>
  <si>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</si>
  <si>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</si>
  <si>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</si>
  <si>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</si>
  <si>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</si>
  <si>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</si>
  <si>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</si>
  <si>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</si>
  <si>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</si>
  <si>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</si>
  <si>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</si>
  <si>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</si>
  <si>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</si>
  <si>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</si>
  <si>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</si>
  <si>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</si>
  <si>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</si>
  <si>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</si>
  <si>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</si>
  <si>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</si>
  <si>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</si>
  <si>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</si>
  <si>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</si>
  <si>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</si>
  <si>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</si>
  <si>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</si>
  <si>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</si>
  <si>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</si>
  <si>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</si>
  <si>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</si>
  <si>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</si>
  <si>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</si>
  <si>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</si>
  <si>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</si>
  <si>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</si>
  <si>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</si>
  <si>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</si>
  <si>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</si>
  <si>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</si>
  <si>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</si>
  <si>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</si>
  <si>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</si>
  <si>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</si>
  <si>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</si>
  <si>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</si>
  <si>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</si>
  <si>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</si>
  <si>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</si>
  <si>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</si>
  <si>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</si>
  <si>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</si>
  <si>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</si>
  <si>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</si>
  <si>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</si>
  <si>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</si>
  <si>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</si>
  <si>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</si>
  <si>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</si>
  <si>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</si>
  <si>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</si>
  <si>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</si>
  <si>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</si>
  <si>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</si>
  <si>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</si>
  <si>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</si>
  <si>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</si>
  <si>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</si>
  <si>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</si>
  <si>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</si>
  <si>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</si>
  <si>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</si>
  <si>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</si>
  <si>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</si>
  <si>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</si>
  <si>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</si>
  <si>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</si>
  <si>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</si>
  <si>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</si>
  <si>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</si>
  <si>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</si>
  <si>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</si>
  <si>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</si>
  <si>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</si>
  <si>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</si>
  <si>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</si>
  <si>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</si>
  <si>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</si>
  <si>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</si>
  <si>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</si>
  <si>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</si>
  <si>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</si>
  <si>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</si>
  <si>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</si>
  <si>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</si>
  <si>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</si>
  <si>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</si>
  <si>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</si>
  <si>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</si>
  <si>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</si>
  <si>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</si>
  <si>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</si>
  <si>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</si>
  <si>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</si>
  <si>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</si>
  <si>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</si>
  <si>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</si>
  <si>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</si>
  <si>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</si>
  <si>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</si>
  <si>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</si>
  <si>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</si>
  <si>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</si>
  <si>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</si>
  <si>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</si>
  <si>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</si>
  <si>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</si>
  <si>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</si>
  <si>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</si>
  <si>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</si>
  <si>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</si>
  <si>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</si>
  <si>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</si>
  <si>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</si>
  <si>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</si>
  <si>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</si>
  <si>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</si>
  <si>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</si>
  <si>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</si>
  <si>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</si>
  <si>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</si>
  <si>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</si>
  <si>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</si>
  <si>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</si>
  <si>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</si>
  <si>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</si>
  <si>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</si>
  <si>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</si>
  <si>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</si>
  <si>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</si>
  <si>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</si>
  <si>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</si>
  <si>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</si>
  <si>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</si>
  <si>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</si>
  <si>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</si>
  <si>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</si>
  <si>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</si>
  <si>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</si>
  <si>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</si>
  <si>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</si>
  <si>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</si>
  <si>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</si>
  <si>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</si>
  <si>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</si>
  <si>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</si>
  <si>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</si>
  <si>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</si>
  <si>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</si>
  <si>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</si>
  <si>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</si>
  <si>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</si>
  <si>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</si>
  <si>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</si>
  <si>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</si>
  <si>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</si>
  <si>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</si>
  <si>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</si>
  <si>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</si>
  <si>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</si>
  <si>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</si>
  <si>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</si>
  <si>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</si>
  <si>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</si>
  <si>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</si>
  <si>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</si>
  <si>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</si>
  <si>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</si>
  <si>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</si>
  <si>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</si>
  <si>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</si>
  <si>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</si>
  <si>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</si>
  <si>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</si>
  <si>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</si>
  <si>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</si>
  <si>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</si>
  <si>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</si>
  <si>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</si>
  <si>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</si>
  <si>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</si>
  <si>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</si>
  <si>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</si>
  <si>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</si>
  <si>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</si>
  <si>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</si>
  <si>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</si>
  <si>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</si>
  <si>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</si>
  <si>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</si>
  <si>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</si>
  <si>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</si>
  <si>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</si>
  <si>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</si>
  <si>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</si>
  <si>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</si>
  <si>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</si>
  <si>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</si>
  <si>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</si>
  <si>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</si>
  <si>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</si>
  <si>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</si>
  <si>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</si>
  <si>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</si>
  <si>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</si>
  <si>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</si>
  <si>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</si>
  <si>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</si>
  <si>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</si>
  <si>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</si>
  <si>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</si>
  <si>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</si>
  <si>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</si>
  <si>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</si>
  <si>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</si>
  <si>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</si>
  <si>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</si>
  <si>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</si>
  <si>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</si>
  <si>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</si>
  <si>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</si>
  <si>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</si>
  <si>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</si>
  <si>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</si>
  <si>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</si>
  <si>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</si>
  <si>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</si>
  <si>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</si>
  <si>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</si>
  <si>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</si>
  <si>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</si>
  <si>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</si>
  <si>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</si>
  <si>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</si>
  <si>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</si>
  <si>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</si>
  <si>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</si>
  <si>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</si>
  <si>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</si>
  <si>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</si>
  <si>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</si>
  <si>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</si>
  <si>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</si>
  <si>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</si>
  <si>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</si>
  <si>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</si>
  <si>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</si>
  <si>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</si>
  <si>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</si>
  <si>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</si>
  <si>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</si>
  <si>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</si>
  <si>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</si>
  <si>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</si>
  <si>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</si>
  <si>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</si>
  <si>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</si>
  <si>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</si>
  <si>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</si>
  <si>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</si>
  <si>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</si>
  <si>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</si>
  <si>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</si>
  <si>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</si>
  <si>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</si>
  <si>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</si>
  <si>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</si>
  <si>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</si>
  <si>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</si>
  <si>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</si>
  <si>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</si>
  <si>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</si>
  <si>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</si>
  <si>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</si>
  <si>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</si>
  <si>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</si>
  <si>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</si>
  <si>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</si>
  <si>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</si>
  <si>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</si>
  <si>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</si>
  <si>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</si>
  <si>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</si>
  <si>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</si>
  <si>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</si>
  <si>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</si>
  <si>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</si>
  <si>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</si>
  <si>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</si>
  <si>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</si>
  <si>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</si>
  <si>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</si>
  <si>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</si>
  <si>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</si>
  <si>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</si>
  <si>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</si>
  <si>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</si>
  <si>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</si>
  <si>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</si>
  <si>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</si>
  <si>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</si>
  <si>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</si>
  <si>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</si>
  <si>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</si>
  <si>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</si>
  <si>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</si>
  <si>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</si>
  <si>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</si>
  <si>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</si>
  <si>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</si>
  <si>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</si>
  <si>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</si>
  <si>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</si>
  <si>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</si>
  <si>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</si>
  <si>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</si>
  <si>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</si>
  <si>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</si>
  <si>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</si>
  <si>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</si>
  <si>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</si>
  <si>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</si>
  <si>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</si>
  <si>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</si>
  <si>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</si>
  <si>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</si>
  <si>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</si>
  <si>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</si>
  <si>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</si>
  <si>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</si>
  <si>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</si>
  <si>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</si>
  <si>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</si>
  <si>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</si>
  <si>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</si>
  <si>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</si>
  <si>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</si>
  <si>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</si>
  <si>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</si>
  <si>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</si>
  <si>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</si>
  <si>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</si>
  <si>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</si>
  <si>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</si>
  <si>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</si>
  <si>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</si>
  <si>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</si>
  <si>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</si>
  <si>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</si>
  <si>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</si>
  <si>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</si>
  <si>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</si>
  <si>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</si>
  <si>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</si>
  <si>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</si>
  <si>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</si>
  <si>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</si>
  <si>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</si>
  <si>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</si>
  <si>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</si>
  <si>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</si>
  <si>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</si>
  <si>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</si>
  <si>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</si>
  <si>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</si>
  <si>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</si>
  <si>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</si>
  <si>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</si>
  <si>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</si>
  <si>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</si>
  <si>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</si>
  <si>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</si>
  <si>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</si>
  <si>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</si>
  <si>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</si>
  <si>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</si>
  <si>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</si>
  <si>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</si>
  <si>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</si>
  <si>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</si>
  <si>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</si>
  <si>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</si>
  <si>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</si>
  <si>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</si>
  <si>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</si>
  <si>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</si>
  <si>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</si>
  <si>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</si>
  <si>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</si>
  <si>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</si>
  <si>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</si>
  <si>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</si>
  <si>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</si>
  <si>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</si>
  <si>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</si>
  <si>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</si>
  <si>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</si>
  <si>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</si>
  <si>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</si>
  <si>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</si>
  <si>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</si>
  <si>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</si>
  <si>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</si>
  <si>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</si>
  <si>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</si>
  <si>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</si>
  <si>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</si>
  <si>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</si>
  <si>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</si>
  <si>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</si>
  <si>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</si>
  <si>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</si>
  <si>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</si>
  <si>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</si>
  <si>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</si>
  <si>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</si>
  <si>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</si>
  <si>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</si>
  <si>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</si>
  <si>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</si>
  <si>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</si>
  <si>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</si>
  <si>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</si>
  <si>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</si>
  <si>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</si>
  <si>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</si>
  <si>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</si>
  <si>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</si>
  <si>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</si>
  <si>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</si>
  <si>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</si>
  <si>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</si>
  <si>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</si>
  <si>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</si>
  <si>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</si>
  <si>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</si>
  <si>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</si>
  <si>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</si>
  <si>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</si>
  <si>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</si>
  <si>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</si>
  <si>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</si>
  <si>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</si>
  <si>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</si>
  <si>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</si>
  <si>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</si>
  <si>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</si>
  <si>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</si>
  <si>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</si>
  <si>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</si>
  <si>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</si>
  <si>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</si>
  <si>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</si>
  <si>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</si>
  <si>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</si>
  <si>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</si>
  <si>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</si>
  <si>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</si>
  <si>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</si>
  <si>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</si>
  <si>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</si>
  <si>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</si>
  <si>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</si>
  <si>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</si>
  <si>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</si>
  <si>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</si>
  <si>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</si>
  <si>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</si>
  <si>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</si>
  <si>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</si>
  <si>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</si>
  <si>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</si>
  <si>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</si>
  <si>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</si>
  <si>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</si>
  <si>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</si>
  <si>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</si>
  <si>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</si>
  <si>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</si>
  <si>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</si>
  <si>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</si>
  <si>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</si>
  <si>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</si>
  <si>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</si>
  <si>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</si>
  <si>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</si>
  <si>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</si>
  <si>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</si>
  <si>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</si>
  <si>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</si>
  <si>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</si>
  <si>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</si>
  <si>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</si>
  <si>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</si>
  <si>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</si>
  <si>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</si>
  <si>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</si>
  <si>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</si>
  <si>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</si>
  <si>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</si>
  <si>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</si>
  <si>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</si>
  <si>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</si>
  <si>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</si>
  <si>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</si>
  <si>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</si>
  <si>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</si>
  <si>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</si>
  <si>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</si>
  <si>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</si>
  <si>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</si>
  <si>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</si>
  <si>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</si>
  <si>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</si>
  <si>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</si>
  <si>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</si>
  <si>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</si>
  <si>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</si>
  <si>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</si>
  <si>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</si>
  <si>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</si>
  <si>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</si>
  <si>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</si>
  <si>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</si>
  <si>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</si>
  <si>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</si>
  <si>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</si>
  <si>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</si>
  <si>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</si>
  <si>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</si>
  <si>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</si>
  <si>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</si>
  <si>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</si>
  <si>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</si>
  <si>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</si>
  <si>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</si>
  <si>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</si>
  <si>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</si>
  <si>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</si>
  <si>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</si>
  <si>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</si>
  <si>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</si>
  <si>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</si>
  <si>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</si>
  <si>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</si>
  <si>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</si>
  <si>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</si>
  <si>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</si>
  <si>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</si>
  <si>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</si>
  <si>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</si>
  <si>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</si>
  <si>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</si>
  <si>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</si>
  <si>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</si>
  <si>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</si>
  <si>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</si>
  <si>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</si>
  <si>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</si>
  <si>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</si>
  <si>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</si>
  <si>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</si>
  <si>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</si>
  <si>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</si>
  <si>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</si>
  <si>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</si>
  <si>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</si>
  <si>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</si>
  <si>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</si>
  <si>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</si>
  <si>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</si>
  <si>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</si>
  <si>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</si>
  <si>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</si>
  <si>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</si>
  <si>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</si>
  <si>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</si>
  <si>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</si>
  <si>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</si>
  <si>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</si>
  <si>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</si>
  <si>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</si>
  <si>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</si>
  <si>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</si>
  <si>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</si>
  <si>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</si>
  <si>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</si>
  <si>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</si>
  <si>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</si>
  <si>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</si>
  <si>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</si>
  <si>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</si>
  <si>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</si>
  <si>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</si>
  <si>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</si>
  <si>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</si>
  <si>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</si>
  <si>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</si>
  <si>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</si>
  <si>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</si>
  <si>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</si>
  <si>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</si>
  <si>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</si>
  <si>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</si>
  <si>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</si>
  <si>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</si>
  <si>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</si>
  <si>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</si>
  <si>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</si>
  <si>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</si>
  <si>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</si>
  <si>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</si>
  <si>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</si>
  <si>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</si>
  <si>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</si>
  <si>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</si>
  <si>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</si>
  <si>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</si>
  <si>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</si>
  <si>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</si>
  <si>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</si>
  <si>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</si>
  <si>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</si>
  <si>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</si>
  <si>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</si>
  <si>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</si>
  <si>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</si>
  <si>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</si>
  <si>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</si>
  <si>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</si>
  <si>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</si>
  <si>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</si>
  <si>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</si>
  <si>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</si>
  <si>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</si>
  <si>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</si>
  <si>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</si>
  <si>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</si>
  <si>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</si>
  <si>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</si>
  <si>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</si>
  <si>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</si>
  <si>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</si>
  <si>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</si>
  <si>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</si>
  <si>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</si>
  <si>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</si>
  <si>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</si>
  <si>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</si>
  <si>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</si>
  <si>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</si>
  <si>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</si>
  <si>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</si>
  <si>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</si>
  <si>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</si>
  <si>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</si>
  <si>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</si>
  <si>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</si>
  <si>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</si>
  <si>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</si>
  <si>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</si>
  <si>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</si>
  <si>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</si>
  <si>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</si>
  <si>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</si>
  <si>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</si>
  <si>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</si>
  <si>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</si>
  <si>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</si>
  <si>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</si>
  <si>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</si>
  <si>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</si>
  <si>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</si>
  <si>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</si>
  <si>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</si>
  <si>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</si>
  <si>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</si>
  <si>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</si>
  <si>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</si>
  <si>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</si>
  <si>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</si>
  <si>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</si>
  <si>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</si>
  <si>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</si>
  <si>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</si>
  <si>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</si>
  <si>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</si>
  <si>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</si>
  <si>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</si>
  <si>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</si>
  <si>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</si>
  <si>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</si>
  <si>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</si>
  <si>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</si>
  <si>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</si>
  <si>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</si>
  <si>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</si>
  <si>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</si>
  <si>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</si>
  <si>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</si>
  <si>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</si>
  <si>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</si>
  <si>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</si>
  <si>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</si>
  <si>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</si>
  <si>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</si>
  <si>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</si>
  <si>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</si>
  <si>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</si>
  <si>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</si>
  <si>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</si>
  <si>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</si>
  <si>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</si>
  <si>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</si>
  <si>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</si>
  <si>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</si>
  <si>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</si>
  <si>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</si>
  <si>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</si>
  <si>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</si>
  <si>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</si>
  <si>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</si>
  <si>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</si>
  <si>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</si>
  <si>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</si>
  <si>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</si>
  <si>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</si>
  <si>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</si>
  <si>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</si>
  <si>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</si>
  <si>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</si>
  <si>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</si>
  <si>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</si>
  <si>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</si>
  <si>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</si>
  <si>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</si>
  <si>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</si>
  <si>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</si>
  <si>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</si>
  <si>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</si>
  <si>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</si>
  <si>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</si>
  <si>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</si>
  <si>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</si>
  <si>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</si>
  <si>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</si>
  <si>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</si>
  <si>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</si>
  <si>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</si>
  <si>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</si>
  <si>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</si>
  <si>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</si>
  <si>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</si>
  <si>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</si>
  <si>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</si>
  <si>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</si>
  <si>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</si>
  <si>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</si>
  <si>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</si>
  <si>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</si>
  <si>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</si>
  <si>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</si>
  <si>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</si>
  <si>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</si>
  <si>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</si>
  <si>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</si>
  <si>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</si>
  <si>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</si>
  <si>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</si>
  <si>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</si>
  <si>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</si>
  <si>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</si>
  <si>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</si>
  <si>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</si>
  <si>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</si>
  <si>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</si>
  <si>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</si>
  <si>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</si>
  <si>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</si>
  <si>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</si>
  <si>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</si>
  <si>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</si>
  <si>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</si>
  <si>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</si>
  <si>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</si>
  <si>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</si>
  <si>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</si>
  <si>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</si>
  <si>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</si>
  <si>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</si>
  <si>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</si>
  <si>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</si>
  <si>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</si>
  <si>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</si>
  <si>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</si>
  <si>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</si>
  <si>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</si>
  <si>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</si>
  <si>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</si>
  <si>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</si>
  <si>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</si>
  <si>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</si>
  <si>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</si>
  <si>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</si>
  <si>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</si>
  <si>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</si>
  <si>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</si>
  <si>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</si>
  <si>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</si>
  <si>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</si>
  <si>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</si>
  <si>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</si>
  <si>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</si>
  <si>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</si>
  <si>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</si>
  <si>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</si>
  <si>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</si>
  <si>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</si>
  <si>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</si>
  <si>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</si>
  <si>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</si>
  <si>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</si>
  <si>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</si>
  <si>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</si>
  <si>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</si>
  <si>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</si>
  <si>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</si>
  <si>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</si>
  <si>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</si>
  <si>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</si>
  <si>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</si>
  <si>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</si>
  <si>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</si>
  <si>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</si>
  <si>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</si>
  <si>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</si>
  <si>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</si>
  <si>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</si>
  <si>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</si>
  <si>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</si>
  <si>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</si>
  <si>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</si>
  <si>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</si>
  <si>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</si>
  <si>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</si>
  <si>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</si>
  <si>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</si>
  <si>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</si>
  <si>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</si>
  <si>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</si>
  <si>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</si>
  <si>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</si>
  <si>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</si>
  <si>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</si>
  <si>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</si>
  <si>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</si>
  <si>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</si>
  <si>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</si>
  <si>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</si>
  <si>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</si>
  <si>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</si>
  <si>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</si>
  <si>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</si>
  <si>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</si>
  <si>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</si>
  <si>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</si>
  <si>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</si>
  <si>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</si>
  <si>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</si>
  <si>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</si>
  <si>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</si>
  <si>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</si>
  <si>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</si>
  <si>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</si>
  <si>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</si>
  <si>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</si>
  <si>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</si>
  <si>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</si>
  <si>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</si>
  <si>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</si>
  <si>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</si>
  <si>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</si>
  <si>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</si>
  <si>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</si>
  <si>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</si>
  <si>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</si>
  <si>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</si>
  <si>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</si>
  <si>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</si>
  <si>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</si>
  <si>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</si>
  <si>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</si>
  <si>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</si>
  <si>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</si>
  <si>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</si>
  <si>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</si>
  <si>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</si>
  <si>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</si>
  <si>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</si>
  <si>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</si>
  <si>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</si>
  <si>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</si>
  <si>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</si>
  <si>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</si>
  <si>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</si>
  <si>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</si>
  <si>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</si>
  <si>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</si>
  <si>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</si>
  <si>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</si>
  <si>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</si>
  <si>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</si>
  <si>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</si>
  <si>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</si>
  <si>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</si>
  <si>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</si>
  <si>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</si>
  <si>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</si>
  <si>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</si>
  <si>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</si>
  <si>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</si>
  <si>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</si>
  <si>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</si>
  <si>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</si>
  <si>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</si>
  <si>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</si>
  <si>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</si>
  <si>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</si>
  <si>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</si>
  <si>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</si>
  <si>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</si>
  <si>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</si>
  <si>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</si>
  <si>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</si>
  <si>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</si>
  <si>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</si>
  <si>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</si>
  <si>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</si>
  <si>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</si>
  <si>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</si>
  <si>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</si>
  <si>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</si>
  <si>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</si>
  <si>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</si>
  <si>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</si>
  <si>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</si>
  <si>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</si>
  <si>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</si>
  <si>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</si>
  <si>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</si>
  <si>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</si>
  <si>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</si>
  <si>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</si>
  <si>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</si>
  <si>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</si>
  <si>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</si>
  <si>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</si>
  <si>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</si>
  <si>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</si>
  <si>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</si>
  <si>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</si>
  <si>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</si>
  <si>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</si>
  <si>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</si>
  <si>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</si>
  <si>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</si>
  <si>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</si>
  <si>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</si>
  <si>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</si>
  <si>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</si>
  <si>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</si>
  <si>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</si>
  <si>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</si>
  <si>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</si>
  <si>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</si>
  <si>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</si>
  <si>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</si>
  <si>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</si>
  <si>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</si>
  <si>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</si>
  <si>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</si>
  <si>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</si>
  <si>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</si>
  <si>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</si>
  <si>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</si>
  <si>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</si>
  <si>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</si>
  <si>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</si>
  <si>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</si>
  <si>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</si>
  <si>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</si>
  <si>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</si>
  <si>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</si>
  <si>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</si>
  <si>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</si>
  <si>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</si>
  <si>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</si>
  <si>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</si>
  <si>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</si>
  <si>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</si>
  <si>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</si>
  <si>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</si>
  <si>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</si>
  <si>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</si>
  <si>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</si>
  <si>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</si>
  <si>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</si>
  <si>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</si>
  <si>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</si>
  <si>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</si>
  <si>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</si>
  <si>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</si>
  <si>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</si>
  <si>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</si>
  <si>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</si>
  <si>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</si>
  <si>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</si>
  <si>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</si>
  <si>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</si>
  <si>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</si>
  <si>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</si>
  <si>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</si>
  <si>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</si>
  <si>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</si>
  <si>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</si>
  <si>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</si>
  <si>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</si>
  <si>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</si>
  <si>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</si>
  <si>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</si>
  <si>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</si>
  <si>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</si>
  <si>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</si>
  <si>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</si>
  <si>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</si>
  <si>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</si>
  <si>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</si>
  <si>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</si>
  <si>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</si>
  <si>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</si>
  <si>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</si>
  <si>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</si>
  <si>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</si>
  <si>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</si>
  <si>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</si>
  <si>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</si>
  <si>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</si>
  <si>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</si>
  <si>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</si>
  <si>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</si>
  <si>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</si>
  <si>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</si>
  <si>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</si>
  <si>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</si>
  <si>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</si>
  <si>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</si>
  <si>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</si>
  <si>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</si>
  <si>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</si>
  <si>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</si>
  <si>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</si>
  <si>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</si>
  <si>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</si>
  <si>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</si>
  <si>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</si>
  <si>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</si>
  <si>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</si>
  <si>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</si>
  <si>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</si>
  <si>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</si>
  <si>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</si>
  <si>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</si>
  <si>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</si>
  <si>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</si>
  <si>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</si>
  <si>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</si>
  <si>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</si>
  <si>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</si>
  <si>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</si>
  <si>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</si>
  <si>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</si>
  <si>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</si>
  <si>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</si>
  <si>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</si>
  <si>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</si>
  <si>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</si>
  <si>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</si>
  <si>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</si>
  <si>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</si>
  <si>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</si>
  <si>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</si>
  <si>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</si>
  <si>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</si>
  <si>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</si>
  <si>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</si>
  <si>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</si>
  <si>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</si>
  <si>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</si>
  <si>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</si>
  <si>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</si>
  <si>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</si>
  <si>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</si>
  <si>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</si>
  <si>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</si>
  <si>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</si>
  <si>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</si>
  <si>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</si>
  <si>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</si>
  <si>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</si>
  <si>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</si>
  <si>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</si>
  <si>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</si>
  <si>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</si>
  <si>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</si>
  <si>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</si>
  <si>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</si>
  <si>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</si>
  <si>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</si>
  <si>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</si>
  <si>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</si>
  <si>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</si>
  <si>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</si>
  <si>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</si>
  <si>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</si>
  <si>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</si>
  <si>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</si>
  <si>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</si>
  <si>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</si>
  <si>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</si>
  <si>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</si>
  <si>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</si>
  <si>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</si>
  <si>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</si>
  <si>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</si>
  <si>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</si>
  <si>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</si>
  <si>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</si>
  <si>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</si>
  <si>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</si>
  <si>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</si>
  <si>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</si>
  <si>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</si>
  <si>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</si>
  <si>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</si>
  <si>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</si>
  <si>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</si>
  <si>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</si>
  <si>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</si>
  <si>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</si>
  <si>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</si>
  <si>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</si>
  <si>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</si>
  <si>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</si>
  <si>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</si>
  <si>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</si>
  <si>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</si>
  <si>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</si>
  <si>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</si>
  <si>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</si>
  <si>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</si>
  <si>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</si>
  <si>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</si>
  <si>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</si>
  <si>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</si>
  <si>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</si>
  <si>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</si>
  <si>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</si>
  <si>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</si>
  <si>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</si>
  <si>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</si>
  <si>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</si>
  <si>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</si>
  <si>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</si>
  <si>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</si>
  <si>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</si>
  <si>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</si>
  <si>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</si>
  <si>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</si>
  <si>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</si>
  <si>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</si>
  <si>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</si>
  <si>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</si>
  <si>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</si>
  <si>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</si>
  <si>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</si>
  <si>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</si>
  <si>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</si>
  <si>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</si>
  <si>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</si>
  <si>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</si>
  <si>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</si>
  <si>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</si>
  <si>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</si>
  <si>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</si>
  <si>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</si>
  <si>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</si>
  <si>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</si>
  <si>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</si>
  <si>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</si>
  <si>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</si>
  <si>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</si>
  <si>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</si>
  <si>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</si>
  <si>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</si>
  <si>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</si>
  <si>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</si>
  <si>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</si>
  <si>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</si>
  <si>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</si>
  <si>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</si>
  <si>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</si>
  <si>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</si>
  <si>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</si>
  <si>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</si>
  <si>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</si>
  <si>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</si>
  <si>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</si>
  <si>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</si>
  <si>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</si>
  <si>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</si>
  <si>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</si>
  <si>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</si>
  <si>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</si>
  <si>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</si>
  <si>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</si>
  <si>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</si>
  <si>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</si>
  <si>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</si>
  <si>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</si>
  <si>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</si>
  <si>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</si>
  <si>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</si>
  <si>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</si>
  <si>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</si>
  <si>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</si>
  <si>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</si>
  <si>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</si>
  <si>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</si>
  <si>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</si>
  <si>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</si>
  <si>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</si>
  <si>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</si>
  <si>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</si>
  <si>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</si>
  <si>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</si>
  <si>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</si>
  <si>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</si>
  <si>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</si>
  <si>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</si>
  <si>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</si>
  <si>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</si>
  <si>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</si>
  <si>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</si>
  <si>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</si>
  <si>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</si>
  <si>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</si>
  <si>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</si>
  <si>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</si>
  <si>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</si>
  <si>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</si>
  <si>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</si>
  <si>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</si>
  <si>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</si>
  <si>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</si>
  <si>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</si>
  <si>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</si>
  <si>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</si>
  <si>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</si>
  <si>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</si>
  <si>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</si>
  <si>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</si>
  <si>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</si>
  <si>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</si>
  <si>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</si>
  <si>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</si>
  <si>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</si>
  <si>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</si>
  <si>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</si>
  <si>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</si>
  <si>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</si>
  <si>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</si>
  <si>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</si>
  <si>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</si>
  <si>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</si>
  <si>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</si>
  <si>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</si>
  <si>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</si>
  <si>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</si>
  <si>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</si>
  <si>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</si>
  <si>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</si>
  <si>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</si>
  <si>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</si>
  <si>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</si>
  <si>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</si>
  <si>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</si>
  <si>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</si>
  <si>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</si>
  <si>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</si>
  <si>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</si>
  <si>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</si>
  <si>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</si>
  <si>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</si>
  <si>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</si>
  <si>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</si>
  <si>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</si>
  <si>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</si>
  <si>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</si>
  <si>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</si>
  <si>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</si>
  <si>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</si>
  <si>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</si>
  <si>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</si>
  <si>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</si>
  <si>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</si>
  <si>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</si>
  <si>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</si>
  <si>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</si>
  <si>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</si>
  <si>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</si>
  <si>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</si>
  <si>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</si>
  <si>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</si>
  <si>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</si>
  <si>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</si>
  <si>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</si>
  <si>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</si>
  <si>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</si>
  <si>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</si>
  <si>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</si>
  <si>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</si>
  <si>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</si>
  <si>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</si>
  <si>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</si>
  <si>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</si>
  <si>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</si>
  <si>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</si>
  <si>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</si>
  <si>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</si>
  <si>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</si>
  <si>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</si>
  <si>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</si>
  <si>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</si>
  <si>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</si>
  <si>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</si>
  <si>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</si>
  <si>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</si>
  <si>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</si>
  <si>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</si>
  <si>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</si>
  <si>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</si>
  <si>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</si>
  <si>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</si>
  <si>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</si>
  <si>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</si>
  <si>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</si>
  <si>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</si>
  <si>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</si>
  <si>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</si>
  <si>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</si>
  <si>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</si>
  <si>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</si>
  <si>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</si>
  <si>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</si>
  <si>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</si>
  <si>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</si>
  <si>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</si>
  <si>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</si>
  <si>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</si>
  <si>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</si>
  <si>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</si>
  <si>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</si>
  <si>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</si>
  <si>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</si>
  <si>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</si>
  <si>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</si>
  <si>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</si>
  <si>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</si>
  <si>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</si>
  <si>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</si>
  <si>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</si>
  <si>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</si>
  <si>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</si>
  <si>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</si>
  <si>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</si>
  <si>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</si>
  <si>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</si>
  <si>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</si>
  <si>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</si>
  <si>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</si>
  <si>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</si>
  <si>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</si>
  <si>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</si>
  <si>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</si>
  <si>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</si>
  <si>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</si>
  <si>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</si>
  <si>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</si>
  <si>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</si>
  <si>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</si>
  <si>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</si>
  <si>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</si>
  <si>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</si>
  <si>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</si>
  <si>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</si>
  <si>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</si>
  <si>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</si>
  <si>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</si>
  <si>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</si>
  <si>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</si>
  <si>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</si>
  <si>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</si>
  <si>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</si>
  <si>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</si>
  <si>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</si>
  <si>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</si>
  <si>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</si>
  <si>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</si>
  <si>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</si>
  <si>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</si>
  <si>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</si>
  <si>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</si>
  <si>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</si>
  <si>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</si>
  <si>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</si>
  <si>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</si>
  <si>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</si>
  <si>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</si>
  <si>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</si>
  <si>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</si>
  <si>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</si>
  <si>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</si>
  <si>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</si>
  <si>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</si>
  <si>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</si>
  <si>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</si>
  <si>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</si>
  <si>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</si>
  <si>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</si>
  <si>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</si>
  <si>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</si>
  <si>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</si>
  <si>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</si>
  <si>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</si>
  <si>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</si>
  <si>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</si>
  <si>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</si>
  <si>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</si>
  <si>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</si>
  <si>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</si>
  <si>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</si>
  <si>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</si>
  <si>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</si>
  <si>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</si>
  <si>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</si>
  <si>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</si>
  <si>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</si>
  <si>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</si>
  <si>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</si>
  <si>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</si>
  <si>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</si>
  <si>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</si>
  <si>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</si>
  <si>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</si>
  <si>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</si>
  <si>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</si>
  <si>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</si>
  <si>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</si>
  <si>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</si>
  <si>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</si>
  <si>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</si>
  <si>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</si>
  <si>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</si>
  <si>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</si>
  <si>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</si>
  <si>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</si>
  <si>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</si>
  <si>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</si>
  <si>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</si>
  <si>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</si>
  <si>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</si>
  <si>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</si>
  <si>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</si>
  <si>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</si>
  <si>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</si>
  <si>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</si>
  <si>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</si>
  <si>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</si>
  <si>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</si>
  <si>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</si>
  <si>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</si>
  <si>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</si>
  <si>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</si>
  <si>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</si>
  <si>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</si>
  <si>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</si>
  <si>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</si>
  <si>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</si>
  <si>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</si>
  <si>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</si>
  <si>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</si>
  <si>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</si>
  <si>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</si>
  <si>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</si>
  <si>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</si>
  <si>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</si>
  <si>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</si>
  <si>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</si>
  <si>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</si>
  <si>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</si>
  <si>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</si>
  <si>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</si>
  <si>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</si>
  <si>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</si>
  <si>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</si>
  <si>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</si>
  <si>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</si>
  <si>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</si>
  <si>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</si>
  <si>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</si>
  <si>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</si>
  <si>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</si>
  <si>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</si>
  <si>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</si>
  <si>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</si>
  <si>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</si>
  <si>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</si>
  <si>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</si>
  <si>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</si>
  <si>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</si>
  <si>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</si>
  <si>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</si>
  <si>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</si>
  <si>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</si>
  <si>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</si>
  <si>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</si>
  <si>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</si>
  <si>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</si>
  <si>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</si>
  <si>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</si>
  <si>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</si>
  <si>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</si>
  <si>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</si>
  <si>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</si>
  <si>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</si>
  <si>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</si>
  <si>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</si>
  <si>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</si>
  <si>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</si>
  <si>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</si>
  <si>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</si>
  <si>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</si>
  <si>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</si>
  <si>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</si>
  <si>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</si>
  <si>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</si>
  <si>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</si>
  <si>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</si>
  <si>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</si>
  <si>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</si>
  <si>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</si>
  <si>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</si>
  <si>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</si>
  <si>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</si>
  <si>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</si>
  <si>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</si>
  <si>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</si>
  <si>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</si>
  <si>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</si>
  <si>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</si>
  <si>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</si>
  <si>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</si>
  <si>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</si>
  <si>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</si>
  <si>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</si>
  <si>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</si>
  <si>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</si>
  <si>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</si>
  <si>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</si>
  <si>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</si>
  <si>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</si>
  <si>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</si>
  <si>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</si>
  <si>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</si>
  <si>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</si>
  <si>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</si>
  <si>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</si>
  <si>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</si>
  <si>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</si>
  <si>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</si>
  <si>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</si>
  <si>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</si>
  <si>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</si>
  <si>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</si>
  <si>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</si>
  <si>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</si>
  <si>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</si>
  <si>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</si>
  <si>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</si>
  <si>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</si>
  <si>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</si>
  <si>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</si>
  <si>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</si>
  <si>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</si>
  <si>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</si>
  <si>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</si>
  <si>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</si>
  <si>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</si>
  <si>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</si>
  <si>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</si>
  <si>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</si>
  <si>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</si>
  <si>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</si>
  <si>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</si>
  <si>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</si>
  <si>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</si>
  <si>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</si>
  <si>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</si>
  <si>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</si>
  <si>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</si>
  <si>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</si>
  <si>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</si>
  <si>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</si>
  <si>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</si>
  <si>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</si>
  <si>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</si>
  <si>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</si>
  <si>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</si>
  <si>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</si>
  <si>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</si>
  <si>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</si>
  <si>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</si>
  <si>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</si>
  <si>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</si>
  <si>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</si>
  <si>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</si>
  <si>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</si>
  <si>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</si>
  <si>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</si>
  <si>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</si>
  <si>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</si>
  <si>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</si>
  <si>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</si>
  <si>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</si>
  <si>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</si>
  <si>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</si>
  <si>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</si>
  <si>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</si>
  <si>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</si>
  <si>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</si>
  <si>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</si>
  <si>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</si>
  <si>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</si>
  <si>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</si>
  <si>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</si>
  <si>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</si>
  <si>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</si>
  <si>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</si>
  <si>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</si>
  <si>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</si>
  <si>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</si>
  <si>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</si>
  <si>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</si>
  <si>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</si>
  <si>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</si>
  <si>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</si>
  <si>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</si>
  <si>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</si>
  <si>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</si>
  <si>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</si>
  <si>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</si>
  <si>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</si>
  <si>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</si>
  <si>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</si>
  <si>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</si>
  <si>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</si>
  <si>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</si>
  <si>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</si>
  <si>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</si>
  <si>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</si>
  <si>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</si>
  <si>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</si>
  <si>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</si>
  <si>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</si>
  <si>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</si>
  <si>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</si>
  <si>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</si>
  <si>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</si>
  <si>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</si>
  <si>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</si>
  <si>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</si>
  <si>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</si>
  <si>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</si>
  <si>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</si>
  <si>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</si>
  <si>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</si>
  <si>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</si>
  <si>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</si>
  <si>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</si>
  <si>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</si>
  <si>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</si>
  <si>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</si>
  <si>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</si>
  <si>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</si>
  <si>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</si>
  <si>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</si>
  <si>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</si>
  <si>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</si>
  <si>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</si>
  <si>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</si>
  <si>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</si>
  <si>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</si>
  <si>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</si>
  <si>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</si>
  <si>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</si>
  <si>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</si>
  <si>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</si>
  <si>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</si>
  <si>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</si>
  <si>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</si>
  <si>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</si>
  <si>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</si>
  <si>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</si>
  <si>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</si>
  <si>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</si>
  <si>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</si>
  <si>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</si>
  <si>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</si>
  <si>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</si>
  <si>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</si>
  <si>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</si>
  <si>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</si>
  <si>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</si>
  <si>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</si>
  <si>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</si>
  <si>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</si>
  <si>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</si>
  <si>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</si>
  <si>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</si>
  <si>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</si>
  <si>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</si>
  <si>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</si>
  <si>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</si>
  <si>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</si>
  <si>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</si>
  <si>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</si>
  <si>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</si>
  <si>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</si>
  <si>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</si>
  <si>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</si>
  <si>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</si>
  <si>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</si>
  <si>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</si>
  <si>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</si>
  <si>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</si>
  <si>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</si>
  <si>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</si>
  <si>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</si>
  <si>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</si>
  <si>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</si>
  <si>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</si>
  <si>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</si>
  <si>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</si>
  <si>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</si>
  <si>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</si>
  <si>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</si>
  <si>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</si>
  <si>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</si>
  <si>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</si>
  <si>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</si>
  <si>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</si>
  <si>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</si>
  <si>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</si>
  <si>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</si>
  <si>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</si>
  <si>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</si>
  <si>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</si>
  <si>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</si>
  <si>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</si>
  <si>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</si>
  <si>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</si>
  <si>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</si>
  <si>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</si>
  <si>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</si>
  <si>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</si>
  <si>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</si>
  <si>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</si>
  <si>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</si>
  <si>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</si>
  <si>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</si>
  <si>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</si>
  <si>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</si>
  <si>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</si>
  <si>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</si>
  <si>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</si>
  <si>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</si>
  <si>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</si>
  <si>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</si>
  <si>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</si>
  <si>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</si>
  <si>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</si>
  <si>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</si>
  <si>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</si>
  <si>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</si>
  <si>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</si>
  <si>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</si>
  <si>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</si>
  <si>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</si>
  <si>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</si>
  <si>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</si>
  <si>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</si>
  <si>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</si>
  <si>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</si>
  <si>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</si>
  <si>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</si>
  <si>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</si>
  <si>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</si>
  <si>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</si>
  <si>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</si>
  <si>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</si>
  <si>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</si>
  <si>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</si>
  <si>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</si>
  <si>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</si>
  <si>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</si>
  <si>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</si>
  <si>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</si>
  <si>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</si>
  <si>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</si>
  <si>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</si>
  <si>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</si>
  <si>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</si>
  <si>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</si>
  <si>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</si>
  <si>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</si>
  <si>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</si>
  <si>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</si>
  <si>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</si>
  <si>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</si>
  <si>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</si>
  <si>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</si>
  <si>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</si>
  <si>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</si>
  <si>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</si>
  <si>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</si>
  <si>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</si>
  <si>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</si>
  <si>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</si>
  <si>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</si>
  <si>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</si>
  <si>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</si>
  <si>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</si>
  <si>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</si>
  <si>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</si>
  <si>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</si>
  <si>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</si>
  <si>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</si>
  <si>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</si>
  <si>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</si>
  <si>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</si>
  <si>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</si>
  <si>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</si>
  <si>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</si>
  <si>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</si>
  <si>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</si>
  <si>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</si>
  <si>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</si>
  <si>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</si>
  <si>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</si>
  <si>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</si>
  <si>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</si>
  <si>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</si>
  <si>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</si>
  <si>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</si>
  <si>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</si>
  <si>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</si>
  <si>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</si>
  <si>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</si>
  <si>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</si>
  <si>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</si>
  <si>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</si>
  <si>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</si>
  <si>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</si>
  <si>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</si>
  <si>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</si>
  <si>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</si>
  <si>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</si>
  <si>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</si>
  <si>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</si>
  <si>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</si>
  <si>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</si>
  <si>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</si>
  <si>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</si>
  <si>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</si>
  <si>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</si>
  <si>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</si>
  <si>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</si>
  <si>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</si>
  <si>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</si>
  <si>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</si>
  <si>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</si>
  <si>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</si>
  <si>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</si>
  <si>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</si>
  <si>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</si>
  <si>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</si>
  <si>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</si>
  <si>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</si>
  <si>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</si>
  <si>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</si>
  <si>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</si>
  <si>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</si>
  <si>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</si>
  <si>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</si>
  <si>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</si>
  <si>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</si>
  <si>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</si>
  <si>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</si>
  <si>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</si>
  <si>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</si>
  <si>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</si>
  <si>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</si>
  <si>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</si>
  <si>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</si>
  <si>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</si>
  <si>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</si>
  <si>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</si>
  <si>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</si>
  <si>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</si>
  <si>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</si>
  <si>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</si>
  <si>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</si>
  <si>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</si>
  <si>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</si>
  <si>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</si>
  <si>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</si>
  <si>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</si>
  <si>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</si>
  <si>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</si>
  <si>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</si>
  <si>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</si>
  <si>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</si>
  <si>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</si>
  <si>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</si>
  <si>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</si>
  <si>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</si>
  <si>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</si>
  <si>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</si>
  <si>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</si>
  <si>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</si>
  <si>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</si>
  <si>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</si>
  <si>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</si>
  <si>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</si>
  <si>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</si>
  <si>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</si>
  <si>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</si>
  <si>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</si>
  <si>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</si>
  <si>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</si>
  <si>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</si>
  <si>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</si>
  <si>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</si>
  <si>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</si>
  <si>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</si>
  <si>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</si>
  <si>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</si>
  <si>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</si>
  <si>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</si>
  <si>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</si>
  <si>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</si>
  <si>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</si>
  <si>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</si>
  <si>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</si>
  <si>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</si>
  <si>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</si>
  <si>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</si>
  <si>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</si>
  <si>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</si>
  <si>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</si>
  <si>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</si>
  <si>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</si>
  <si>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</si>
  <si>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</si>
  <si>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</si>
  <si>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</si>
  <si>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</si>
  <si>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</si>
  <si>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</si>
  <si>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</si>
  <si>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</si>
  <si>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</si>
  <si>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</si>
  <si>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</si>
  <si>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</si>
  <si>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</si>
  <si>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</si>
  <si>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</si>
  <si>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</si>
  <si>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</si>
  <si>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</si>
  <si>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</si>
  <si>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</si>
  <si>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</si>
  <si>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</si>
  <si>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</si>
  <si>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</si>
  <si>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</si>
  <si>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</si>
  <si>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</si>
  <si>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</si>
  <si>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</si>
  <si>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</si>
  <si>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</si>
  <si>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</si>
  <si>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</si>
  <si>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</si>
  <si>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</si>
  <si>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</si>
  <si>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</si>
  <si>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</si>
  <si>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</si>
  <si>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</si>
  <si>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</si>
  <si>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</si>
  <si>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</si>
  <si>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</si>
  <si>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</si>
  <si>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</si>
  <si>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</si>
  <si>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</si>
  <si>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</si>
  <si>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</si>
  <si>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</si>
  <si>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</si>
  <si>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</si>
  <si>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</si>
  <si>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</si>
  <si>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</si>
  <si>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</si>
  <si>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</si>
  <si>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</si>
  <si>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</si>
  <si>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</si>
  <si>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</si>
  <si>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</si>
  <si>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</si>
  <si>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</si>
  <si>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</si>
  <si>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</si>
  <si>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</si>
  <si>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</si>
  <si>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</si>
  <si>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</si>
  <si>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</si>
  <si>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</si>
  <si>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</si>
  <si>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</si>
  <si>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</si>
  <si>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</si>
  <si>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</si>
  <si>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</si>
  <si>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</si>
  <si>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</si>
  <si>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</si>
  <si>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</si>
  <si>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</si>
  <si>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</si>
  <si>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</si>
  <si>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</si>
  <si>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</si>
  <si>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</si>
  <si>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</si>
  <si>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</si>
  <si>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</si>
  <si>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</si>
  <si>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</si>
  <si>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</si>
  <si>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</si>
  <si>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</si>
  <si>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</si>
  <si>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</si>
  <si>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</si>
  <si>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</si>
  <si>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</si>
  <si>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</si>
  <si>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</si>
  <si>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</si>
  <si>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</si>
  <si>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</si>
  <si>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</si>
  <si>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</si>
  <si>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</si>
  <si>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</si>
  <si>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</si>
  <si>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</si>
  <si>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</si>
  <si>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</si>
  <si>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</si>
  <si>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</si>
  <si>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</si>
  <si>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</si>
  <si>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</si>
  <si>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</si>
  <si>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</si>
  <si>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</si>
  <si>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</si>
  <si>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</si>
  <si>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</si>
  <si>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</si>
  <si>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</si>
  <si>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</si>
  <si>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</si>
  <si>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</si>
  <si>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</si>
  <si>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</si>
  <si>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</si>
  <si>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</si>
  <si>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</si>
  <si>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</si>
  <si>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</si>
  <si>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</si>
  <si>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</si>
  <si>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</si>
  <si>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</si>
  <si>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</si>
  <si>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</si>
  <si>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</si>
  <si>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</si>
  <si>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</si>
  <si>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</si>
  <si>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</si>
  <si>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</si>
  <si>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</si>
  <si>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</si>
  <si>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</si>
  <si>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</si>
  <si>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</si>
  <si>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</si>
  <si>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</si>
  <si>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</si>
  <si>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</si>
  <si>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</si>
  <si>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</si>
  <si>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</si>
  <si>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</si>
  <si>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</si>
  <si>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</si>
  <si>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</si>
  <si>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</si>
  <si>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</si>
  <si>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</si>
  <si>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</si>
  <si>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</si>
  <si>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</si>
  <si>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</si>
  <si>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</si>
  <si>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</si>
  <si>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</si>
  <si>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</si>
  <si>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</si>
  <si>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</si>
  <si>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</si>
  <si>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</si>
  <si>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</si>
  <si>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</si>
  <si>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</si>
  <si>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</si>
  <si>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</si>
  <si>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</si>
  <si>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</si>
  <si>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</si>
  <si>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</si>
  <si>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</si>
  <si>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</si>
  <si>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</si>
  <si>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</si>
  <si>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</si>
  <si>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</si>
  <si>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</si>
  <si>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</si>
  <si>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</si>
  <si>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</si>
  <si>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</si>
  <si>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</si>
  <si>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</si>
  <si>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</si>
  <si>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</si>
  <si>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</si>
  <si>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</si>
  <si>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</si>
  <si>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</si>
  <si>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</si>
  <si>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</si>
  <si>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</si>
  <si>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</si>
  <si>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</si>
  <si>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</si>
  <si>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</si>
  <si>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</si>
  <si>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</si>
  <si>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</si>
  <si>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</si>
  <si>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</si>
  <si>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</si>
  <si>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</si>
  <si>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</si>
  <si>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</si>
  <si>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</si>
  <si>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</si>
  <si>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</si>
  <si>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</si>
  <si>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</si>
  <si>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</si>
  <si>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</si>
  <si>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</si>
  <si>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</si>
  <si>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</si>
  <si>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</si>
  <si>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</si>
  <si>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</si>
  <si>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</si>
  <si>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</si>
  <si>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</si>
  <si>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</si>
  <si>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</si>
  <si>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</si>
  <si>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</si>
  <si>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</si>
  <si>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</si>
  <si>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</si>
  <si>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</si>
  <si>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</si>
  <si>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</si>
  <si>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</si>
  <si>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</si>
  <si>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</si>
  <si>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</si>
  <si>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</si>
  <si>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</si>
  <si>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</si>
  <si>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</si>
  <si>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</si>
  <si>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</si>
  <si>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</si>
  <si>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</si>
  <si>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</si>
  <si>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</si>
  <si>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</si>
  <si>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</si>
  <si>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</si>
  <si>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</si>
  <si>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</si>
  <si>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</si>
  <si>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</si>
  <si>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</si>
  <si>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</si>
  <si>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</si>
  <si>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</si>
  <si>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</si>
  <si>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</si>
  <si>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</si>
  <si>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</si>
  <si>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</si>
  <si>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</si>
  <si>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</si>
  <si>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</si>
  <si>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</si>
  <si>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</si>
  <si>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</si>
  <si>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</si>
  <si>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</si>
  <si>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</si>
  <si>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</si>
  <si>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</si>
  <si>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</si>
  <si>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</si>
  <si>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</si>
  <si>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</si>
  <si>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</si>
  <si>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</si>
  <si>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</si>
  <si>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</si>
  <si>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</si>
  <si>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</si>
  <si>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</si>
  <si>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</si>
  <si>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</si>
  <si>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</si>
  <si>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</si>
  <si>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</si>
  <si>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</si>
  <si>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</si>
  <si>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</si>
  <si>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</si>
  <si>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</si>
  <si>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</si>
  <si>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</si>
  <si>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</si>
  <si>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</si>
  <si>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</si>
  <si>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</si>
  <si>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</si>
  <si>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</si>
  <si>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</si>
  <si>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</si>
  <si>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</si>
  <si>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</si>
  <si>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</si>
  <si>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</si>
  <si>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</si>
  <si>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</si>
  <si>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</si>
  <si>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</si>
  <si>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</si>
  <si>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</si>
  <si>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</si>
  <si>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</si>
  <si>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</si>
  <si>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</si>
  <si>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</si>
  <si>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</si>
  <si>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</si>
  <si>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</si>
  <si>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</si>
  <si>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</si>
  <si>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</si>
  <si>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</si>
  <si>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</si>
  <si>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</si>
  <si>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</si>
  <si>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</si>
  <si>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</si>
  <si>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</si>
  <si>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</si>
  <si>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</si>
  <si>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</si>
  <si>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</si>
  <si>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</si>
  <si>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</si>
  <si>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</si>
  <si>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</si>
  <si>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</si>
  <si>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</si>
  <si>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</si>
  <si>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</si>
  <si>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</si>
  <si>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</si>
  <si>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</si>
  <si>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</si>
  <si>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</si>
  <si>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</si>
  <si>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</si>
  <si>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</si>
  <si>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</si>
  <si>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</si>
  <si>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</si>
  <si>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</si>
  <si>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</si>
  <si>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</si>
  <si>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</si>
  <si>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</si>
  <si>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</si>
  <si>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</si>
  <si>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</si>
  <si>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</si>
  <si>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</si>
  <si>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</si>
  <si>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</si>
  <si>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</si>
  <si>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</si>
  <si>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</si>
  <si>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</si>
  <si>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</si>
  <si>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</si>
  <si>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</si>
  <si>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</si>
  <si>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</si>
  <si>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</si>
  <si>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</si>
  <si>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</si>
  <si>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</si>
  <si>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</si>
  <si>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</si>
  <si>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</si>
  <si>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</si>
  <si>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</si>
  <si>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</si>
  <si>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</si>
  <si>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</si>
  <si>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</si>
  <si>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</si>
  <si>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</si>
  <si>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</si>
  <si>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</si>
  <si>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</si>
  <si>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</si>
  <si>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</si>
  <si>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</si>
  <si>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</si>
  <si>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</si>
  <si>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</si>
  <si>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</si>
  <si>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</si>
  <si>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</si>
  <si>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</si>
  <si>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</si>
  <si>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</si>
  <si>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</si>
  <si>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</si>
  <si>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</si>
  <si>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</si>
  <si>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</si>
  <si>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</si>
  <si>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</si>
  <si>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</si>
  <si>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</si>
  <si>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</si>
  <si>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</si>
  <si>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</si>
  <si>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</si>
  <si>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</si>
  <si>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</si>
  <si>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</si>
  <si>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</si>
  <si>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</si>
  <si>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</si>
  <si>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</si>
  <si>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</si>
  <si>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</si>
  <si>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</si>
  <si>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</si>
  <si>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</si>
  <si>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</si>
  <si>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</si>
  <si>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</si>
  <si>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</si>
  <si>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</si>
  <si>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</si>
  <si>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</si>
  <si>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</si>
  <si>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</si>
  <si>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</si>
  <si>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</si>
  <si>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</si>
  <si>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</si>
  <si>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</si>
  <si>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</si>
  <si>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</si>
  <si>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</si>
  <si>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</si>
  <si>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</si>
  <si>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</si>
  <si>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</si>
  <si>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</si>
  <si>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</si>
  <si>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</si>
  <si>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</si>
  <si>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</si>
  <si>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</si>
  <si>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</si>
  <si>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</si>
  <si>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</si>
  <si>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</si>
  <si>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</si>
  <si>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</si>
  <si>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</si>
  <si>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</si>
  <si>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</si>
  <si>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</si>
  <si>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</si>
  <si>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</si>
  <si>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</si>
  <si>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</si>
  <si>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</si>
  <si>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</si>
  <si>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</si>
  <si>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</si>
  <si>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</si>
  <si>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</si>
  <si>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</si>
  <si>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</si>
  <si>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</si>
  <si>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</si>
  <si>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</si>
  <si>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</si>
  <si>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</si>
  <si>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</si>
  <si>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</si>
  <si>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</si>
  <si>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</si>
  <si>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</si>
  <si>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</si>
  <si>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</si>
  <si>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</si>
  <si>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</si>
  <si>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</si>
  <si>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</si>
  <si>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</si>
  <si>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</si>
  <si>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</si>
  <si>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</si>
  <si>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</si>
  <si>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</si>
  <si>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</si>
  <si>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</si>
  <si>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</si>
  <si>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</si>
  <si>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</si>
  <si>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</si>
  <si>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</si>
  <si>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</si>
  <si>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</si>
  <si>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</si>
  <si>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</si>
  <si>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</si>
  <si>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</si>
  <si>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</si>
  <si>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</si>
  <si>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</si>
  <si>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</si>
  <si>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</si>
  <si>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</si>
  <si>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</si>
  <si>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</si>
  <si>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</si>
  <si>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</si>
  <si>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</si>
  <si>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</si>
  <si>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</si>
  <si>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</si>
  <si>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</si>
  <si>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</si>
  <si>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</si>
  <si>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</si>
  <si>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</si>
  <si>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</si>
  <si>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</si>
  <si>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</si>
  <si>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</si>
  <si>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</si>
  <si>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</si>
  <si>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</si>
  <si>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</si>
  <si>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</si>
  <si>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</si>
  <si>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</si>
  <si>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</si>
  <si>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</si>
  <si>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</si>
  <si>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</si>
  <si>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</si>
  <si>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</si>
  <si>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</si>
  <si>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</si>
  <si>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</si>
  <si>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</si>
  <si>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</si>
  <si>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</si>
  <si>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</si>
  <si>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</si>
  <si>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</si>
  <si>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</si>
  <si>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</si>
  <si>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</si>
  <si>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</si>
  <si>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</si>
  <si>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</si>
  <si>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</si>
  <si>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</si>
  <si>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</si>
  <si>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</si>
  <si>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</si>
  <si>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</si>
  <si>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</si>
  <si>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</si>
  <si>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</si>
  <si>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</si>
  <si>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</si>
  <si>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</si>
  <si>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</si>
  <si>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</si>
  <si>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</si>
  <si>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</si>
  <si>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</si>
  <si>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</si>
  <si>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</si>
  <si>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</si>
  <si>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</si>
  <si>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</si>
  <si>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</si>
  <si>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</si>
  <si>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</si>
  <si>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</si>
  <si>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</si>
  <si>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</si>
  <si>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</si>
  <si>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</si>
  <si>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</si>
  <si>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</si>
  <si>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</si>
  <si>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</si>
  <si>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</si>
  <si>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</si>
  <si>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</si>
  <si>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</si>
  <si>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</si>
  <si>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</si>
  <si>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</si>
  <si>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</si>
  <si>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</si>
  <si>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</si>
  <si>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</si>
  <si>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</si>
  <si>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</si>
  <si>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</si>
  <si>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</si>
  <si>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</si>
  <si>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</si>
  <si>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</si>
  <si>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</si>
  <si>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</si>
  <si>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</si>
  <si>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</si>
  <si>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</si>
  <si>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</si>
  <si>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</si>
  <si>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</si>
  <si>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</si>
  <si>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</si>
  <si>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</si>
  <si>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</si>
  <si>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</si>
  <si>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</si>
  <si>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</si>
  <si>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</si>
  <si>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</si>
  <si>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</si>
  <si>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</si>
  <si>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</si>
  <si>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</si>
  <si>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</si>
  <si>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</si>
  <si>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</si>
  <si>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</si>
  <si>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</si>
  <si>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</si>
  <si>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</si>
  <si>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</si>
  <si>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</si>
  <si>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</si>
  <si>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</si>
  <si>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</si>
  <si>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</si>
  <si>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</si>
  <si>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</si>
  <si>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</si>
  <si>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</si>
  <si>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</si>
  <si>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</si>
  <si>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</si>
  <si>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</si>
  <si>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</si>
  <si>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</si>
  <si>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</si>
  <si>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</si>
  <si>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</si>
  <si>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</si>
  <si>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</si>
  <si>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</si>
  <si>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</si>
  <si>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</si>
  <si>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</si>
  <si>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</si>
  <si>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</si>
  <si>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</si>
  <si>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</si>
  <si>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</si>
  <si>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</si>
  <si>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</si>
  <si>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</si>
  <si>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</si>
  <si>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</si>
  <si>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</si>
  <si>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</si>
  <si>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</si>
  <si>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</si>
  <si>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</si>
  <si>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</si>
  <si>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</si>
  <si>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</si>
  <si>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</si>
  <si>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</si>
  <si>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</si>
  <si>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</si>
  <si>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</si>
  <si>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</si>
  <si>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</si>
  <si>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</si>
  <si>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</si>
  <si>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</si>
  <si>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</si>
  <si>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</si>
  <si>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</si>
  <si>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</si>
  <si>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</si>
  <si>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</si>
  <si>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</si>
  <si>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</si>
  <si>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</si>
  <si>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</si>
  <si>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</si>
  <si>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</si>
  <si>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</si>
  <si>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</si>
  <si>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</si>
  <si>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</si>
  <si>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</si>
  <si>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</si>
  <si>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</si>
  <si>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</si>
  <si>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</si>
  <si>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</si>
  <si>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</si>
  <si>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</si>
  <si>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</si>
  <si>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</si>
  <si>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</si>
  <si>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</si>
  <si>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</si>
  <si>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</si>
  <si>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</si>
  <si>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</si>
  <si>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</si>
  <si>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</si>
  <si>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</si>
  <si>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</si>
  <si>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</si>
  <si>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</si>
  <si>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</si>
  <si>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</si>
  <si>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</si>
  <si>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</si>
  <si>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</si>
  <si>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</si>
  <si>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</si>
  <si>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</si>
  <si>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</si>
  <si>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</si>
  <si>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</si>
  <si>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</si>
  <si>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</si>
  <si>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</si>
  <si>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</si>
  <si>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</si>
  <si>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</si>
  <si>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</si>
  <si>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</si>
  <si>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</si>
  <si>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</si>
  <si>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</si>
  <si>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</si>
  <si>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</si>
  <si>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</si>
  <si>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</si>
  <si>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</si>
  <si>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</si>
  <si>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</si>
  <si>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</si>
  <si>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</si>
  <si>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</si>
  <si>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</si>
  <si>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</si>
  <si>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</si>
  <si>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</si>
  <si>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</si>
  <si>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</si>
  <si>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</si>
  <si>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</si>
  <si>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</si>
  <si>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</si>
  <si>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</si>
  <si>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</si>
  <si>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</si>
  <si>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</si>
  <si>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</si>
  <si>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</si>
  <si>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</si>
  <si>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</si>
  <si>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</si>
  <si>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</si>
  <si>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</si>
  <si>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</si>
  <si>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</si>
  <si>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</si>
  <si>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</si>
  <si>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</si>
  <si>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</si>
  <si>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</si>
  <si>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</si>
  <si>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</si>
  <si>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</si>
  <si>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</si>
  <si>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</si>
  <si>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</si>
  <si>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</si>
  <si>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</si>
  <si>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</si>
  <si>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</si>
  <si>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</si>
  <si>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</si>
  <si>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</si>
  <si>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</si>
  <si>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</si>
  <si>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</si>
  <si>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</si>
  <si>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</si>
  <si>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</si>
  <si>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</si>
  <si>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</si>
  <si>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</si>
  <si>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</si>
  <si>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</si>
  <si>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</si>
  <si>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</si>
  <si>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</si>
  <si>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</si>
  <si>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</si>
  <si>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</si>
  <si>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</si>
  <si>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</si>
  <si>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</si>
  <si>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</si>
  <si>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</si>
  <si>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</si>
  <si>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</si>
  <si>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</si>
  <si>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</si>
  <si>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</si>
  <si>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</si>
  <si>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</si>
  <si>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</si>
  <si>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</si>
  <si>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</si>
  <si>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</si>
  <si>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</si>
  <si>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</si>
  <si>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</si>
  <si>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</si>
  <si>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</si>
  <si>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</si>
  <si>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</si>
  <si>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</si>
  <si>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</si>
  <si>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</si>
  <si>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</si>
  <si>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</si>
  <si>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</si>
  <si>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</si>
  <si>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</si>
  <si>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</si>
  <si>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</si>
  <si>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</si>
  <si>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</si>
  <si>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</si>
  <si>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</si>
  <si>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</si>
  <si>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</si>
  <si>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</si>
  <si>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</si>
  <si>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</si>
  <si>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</si>
  <si>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</si>
  <si>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</si>
  <si>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</si>
  <si>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</si>
  <si>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</si>
  <si>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</si>
  <si>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</si>
  <si>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</si>
  <si>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</si>
  <si>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</si>
  <si>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</si>
  <si>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</si>
  <si>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</si>
  <si>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</si>
  <si>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</si>
  <si>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</si>
  <si>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</si>
  <si>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</si>
  <si>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</si>
  <si>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</si>
  <si>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</si>
  <si>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</si>
  <si>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</si>
  <si>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</si>
  <si>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</si>
  <si>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</si>
  <si>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</si>
  <si>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</si>
  <si>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</si>
  <si>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</si>
  <si>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</si>
  <si>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</si>
  <si>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</si>
  <si>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</si>
  <si>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</si>
  <si>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</si>
  <si>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</si>
  <si>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</si>
  <si>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</si>
  <si>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</si>
  <si>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</si>
  <si>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</si>
  <si>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</si>
  <si>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</si>
  <si>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</si>
  <si>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</si>
  <si>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</si>
  <si>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</si>
  <si>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</si>
  <si>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</si>
  <si>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</si>
  <si>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</si>
  <si>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</si>
  <si>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</si>
  <si>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</si>
  <si>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</si>
  <si>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</si>
  <si>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</si>
  <si>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</si>
  <si>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</si>
  <si>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</si>
  <si>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</si>
  <si>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</si>
  <si>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</si>
  <si>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</si>
  <si>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</si>
  <si>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</si>
  <si>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</si>
  <si>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</si>
  <si>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</si>
  <si>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</si>
  <si>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</si>
  <si>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</si>
  <si>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</si>
  <si>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</si>
  <si>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</si>
  <si>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</si>
  <si>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</si>
  <si>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</si>
  <si>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</si>
  <si>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</si>
  <si>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</si>
  <si>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</si>
  <si>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</si>
  <si>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</si>
  <si>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</si>
  <si>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</si>
  <si>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</si>
  <si>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</si>
  <si>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</si>
  <si>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</si>
  <si>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</si>
  <si>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</si>
  <si>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</si>
  <si>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</si>
  <si>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</si>
  <si>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</si>
  <si>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</si>
  <si>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</si>
  <si>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</si>
  <si>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</si>
  <si>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</si>
  <si>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</si>
  <si>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</si>
  <si>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</si>
  <si>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</si>
  <si>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</si>
  <si>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</si>
  <si>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</si>
  <si>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</si>
  <si>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</si>
  <si>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</si>
  <si>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</si>
  <si>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</si>
  <si>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</si>
  <si>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</si>
  <si>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</si>
  <si>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</si>
  <si>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</si>
  <si>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</si>
  <si>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</si>
  <si>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</si>
  <si>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</si>
  <si>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</si>
  <si>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</si>
  <si>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</si>
  <si>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</si>
  <si>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</si>
  <si>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</si>
  <si>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</si>
  <si>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</si>
  <si>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</si>
  <si>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</si>
  <si>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</si>
  <si>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</si>
  <si>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</si>
  <si>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</si>
  <si>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</si>
  <si>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</si>
  <si>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</si>
  <si>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</si>
  <si>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</si>
  <si>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</si>
  <si>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</si>
  <si>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</si>
  <si>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</si>
  <si>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</si>
  <si>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</si>
  <si>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</si>
  <si>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</si>
  <si>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</si>
  <si>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</si>
  <si>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</si>
  <si>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</si>
  <si>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</si>
  <si>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</si>
  <si>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</si>
  <si>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</si>
  <si>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</si>
  <si>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</si>
  <si>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</si>
  <si>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</si>
  <si>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</si>
  <si>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</si>
  <si>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</si>
  <si>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</si>
  <si>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</si>
  <si>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</si>
  <si>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</si>
  <si>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</si>
  <si>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</si>
  <si>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</si>
  <si>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</si>
  <si>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</si>
  <si>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</si>
  <si>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</si>
  <si>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</si>
  <si>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</si>
  <si>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</si>
  <si>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</si>
  <si>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</si>
  <si>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</si>
  <si>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</si>
  <si>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</si>
  <si>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</si>
  <si>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</si>
  <si>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</si>
  <si>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</si>
  <si>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</si>
  <si>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</si>
  <si>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</si>
  <si>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</si>
  <si>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</si>
  <si>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</si>
  <si>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</si>
  <si>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</si>
  <si>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</si>
  <si>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</si>
  <si>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</si>
  <si>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</si>
  <si>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</si>
  <si>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</si>
  <si>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</si>
  <si>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</si>
  <si>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</si>
  <si>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</si>
  <si>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</si>
  <si>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</si>
  <si>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</si>
  <si>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</si>
  <si>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</si>
  <si>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</si>
  <si>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</si>
  <si>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</si>
  <si>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</si>
  <si>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</si>
  <si>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</si>
  <si>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</si>
  <si>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</si>
  <si>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</si>
  <si>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</si>
  <si>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</si>
  <si>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</si>
  <si>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</si>
  <si>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</si>
  <si>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</si>
  <si>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</si>
  <si>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</si>
  <si>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</si>
  <si>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</si>
  <si>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</si>
  <si>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</si>
  <si>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</si>
  <si>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</si>
  <si>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</si>
  <si>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</si>
  <si>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</si>
  <si>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</si>
  <si>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</si>
  <si>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</si>
  <si>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</si>
  <si>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</si>
  <si>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</si>
  <si>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</si>
  <si>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</si>
  <si>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</si>
  <si>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</si>
  <si>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</si>
  <si>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</si>
  <si>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</si>
  <si>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</si>
  <si>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</si>
  <si>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</si>
  <si>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</si>
  <si>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</si>
  <si>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</si>
  <si>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</si>
  <si>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</si>
  <si>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</si>
  <si>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</si>
  <si>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</si>
  <si>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</si>
  <si>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</si>
  <si>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</si>
  <si>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</si>
  <si>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</si>
  <si>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</si>
  <si>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</si>
  <si>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</si>
  <si>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</si>
  <si>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</si>
  <si>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</si>
  <si>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</si>
  <si>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</si>
  <si>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</si>
  <si>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</si>
  <si>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</si>
  <si>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</si>
  <si>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</si>
  <si>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</si>
  <si>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</si>
  <si>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</si>
  <si>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</si>
  <si>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</si>
  <si>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</si>
  <si>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</si>
  <si>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</si>
  <si>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</si>
  <si>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</si>
  <si>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</si>
  <si>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</si>
  <si>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</si>
  <si>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</si>
  <si>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</si>
  <si>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</si>
  <si>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</si>
  <si>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</si>
  <si>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</si>
  <si>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</si>
  <si>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</si>
  <si>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</si>
  <si>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</si>
  <si>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</si>
  <si>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</si>
  <si>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</si>
  <si>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</si>
  <si>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</si>
  <si>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</si>
  <si>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</si>
  <si>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</si>
  <si>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</si>
  <si>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</si>
  <si>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</si>
  <si>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</si>
  <si>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</si>
  <si>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</si>
  <si>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</si>
  <si>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</si>
  <si>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</si>
  <si>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</si>
  <si>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</si>
  <si>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</si>
  <si>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</si>
  <si>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</si>
  <si>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</si>
  <si>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</si>
  <si>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</si>
  <si>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</si>
  <si>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</si>
  <si>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</si>
  <si>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</si>
  <si>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</si>
  <si>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</si>
  <si>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</si>
  <si>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</si>
  <si>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</si>
  <si>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</si>
  <si>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</si>
  <si>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</si>
  <si>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</si>
  <si>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</si>
  <si>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</si>
  <si>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</si>
  <si>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</si>
  <si>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</si>
  <si>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</si>
  <si>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</si>
  <si>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</si>
  <si>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</si>
  <si>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</si>
  <si>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</si>
  <si>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</si>
  <si>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</si>
  <si>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</si>
  <si>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</si>
  <si>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</si>
  <si>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</si>
  <si>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</si>
  <si>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</si>
  <si>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</si>
  <si>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</si>
  <si>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</si>
  <si>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</si>
  <si>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</si>
  <si>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</si>
  <si>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</si>
  <si>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</si>
  <si>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</si>
  <si>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</si>
  <si>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</si>
  <si>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</si>
  <si>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</si>
  <si>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</si>
  <si>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</si>
  <si>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</si>
  <si>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</si>
  <si>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</si>
  <si>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</si>
  <si>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</si>
  <si>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</si>
  <si>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</si>
  <si>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</si>
  <si>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</si>
  <si>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</si>
  <si>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</si>
  <si>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</si>
  <si>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</si>
  <si>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</si>
  <si>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</si>
  <si>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</si>
  <si>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</si>
  <si>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</si>
  <si>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</si>
  <si>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</si>
  <si>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</si>
  <si>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</si>
  <si>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</si>
  <si>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</si>
  <si>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</si>
  <si>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</si>
  <si>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</si>
  <si>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</si>
  <si>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</si>
  <si>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</si>
  <si>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</si>
  <si>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</si>
  <si>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</si>
  <si>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</si>
  <si>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</si>
  <si>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</si>
  <si>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</si>
  <si>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</si>
  <si>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</si>
  <si>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</si>
  <si>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</si>
  <si>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</si>
  <si>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</si>
  <si>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</si>
  <si>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</si>
  <si>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</si>
  <si>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</si>
  <si>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</si>
  <si>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</si>
  <si>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</si>
  <si>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</si>
  <si>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</si>
  <si>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</si>
  <si>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</si>
  <si>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</si>
  <si>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</si>
  <si>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</si>
  <si>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</si>
  <si>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</si>
  <si>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</si>
  <si>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</si>
  <si>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</si>
  <si>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</si>
  <si>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</si>
  <si>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</si>
  <si>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</si>
  <si>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</si>
  <si>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</si>
  <si>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</si>
  <si>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</si>
  <si>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</si>
  <si>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</si>
  <si>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</si>
  <si>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</si>
  <si>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</si>
  <si>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</si>
  <si>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</si>
  <si>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</si>
  <si>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</si>
  <si>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</si>
  <si>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</si>
  <si>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</si>
  <si>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</si>
  <si>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</si>
  <si>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</si>
  <si>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</si>
  <si>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</si>
  <si>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</si>
  <si>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</si>
  <si>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</si>
  <si>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</si>
  <si>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</si>
  <si>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</si>
  <si>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</si>
  <si>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</si>
  <si>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</si>
  <si>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</si>
  <si>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</si>
  <si>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</si>
  <si>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</si>
  <si>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</si>
  <si>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</si>
  <si>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</si>
  <si>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</si>
  <si>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</si>
  <si>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</si>
  <si>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</si>
  <si>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</si>
  <si>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</si>
  <si>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</si>
  <si>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</si>
  <si>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</si>
  <si>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</si>
  <si>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</si>
  <si>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</si>
  <si>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</si>
  <si>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</si>
  <si>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</si>
  <si>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</si>
  <si>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</si>
  <si>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</si>
  <si>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</si>
  <si>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</si>
  <si>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</si>
  <si>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</si>
  <si>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</si>
  <si>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</si>
  <si>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</si>
  <si>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</si>
  <si>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</si>
  <si>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</si>
  <si>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</si>
  <si>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</si>
  <si>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</si>
  <si>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</si>
  <si>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</si>
  <si>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</si>
  <si>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</si>
  <si>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</si>
  <si>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</si>
  <si>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</si>
  <si>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</si>
  <si>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</si>
  <si>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</si>
  <si>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</si>
  <si>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</si>
  <si>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</si>
  <si>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</si>
  <si>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</si>
  <si>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</si>
  <si>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</si>
  <si>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</si>
  <si>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</si>
  <si>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</si>
  <si>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</si>
  <si>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</si>
  <si>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</si>
  <si>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</si>
  <si>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</si>
  <si>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</si>
  <si>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</si>
  <si>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</si>
  <si>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</si>
  <si>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</si>
  <si>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</si>
  <si>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</si>
  <si>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</si>
  <si>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</si>
  <si>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</si>
  <si>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</si>
  <si>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</si>
  <si>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</si>
  <si>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</si>
  <si>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</si>
  <si>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</si>
  <si>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</si>
  <si>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</si>
  <si>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</si>
  <si>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</si>
  <si>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</si>
  <si>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</si>
  <si>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</si>
  <si>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</si>
  <si>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</si>
  <si>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</si>
  <si>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</si>
  <si>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</si>
  <si>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</si>
  <si>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</si>
  <si>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</si>
  <si>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</si>
  <si>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</si>
  <si>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</si>
  <si>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</si>
  <si>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</si>
  <si>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</si>
  <si>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</si>
  <si>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</si>
  <si>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</si>
  <si>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</si>
  <si>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</si>
  <si>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</si>
  <si>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</si>
  <si>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</si>
  <si>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</si>
  <si>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</si>
  <si>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</si>
  <si>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</si>
  <si>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</si>
  <si>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</si>
  <si>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</si>
  <si>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</si>
  <si>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</si>
  <si>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</si>
  <si>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</si>
  <si>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</si>
  <si>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</si>
  <si>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</si>
  <si>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</si>
  <si>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</si>
  <si>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</si>
  <si>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</si>
  <si>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</si>
  <si>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</si>
  <si>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</si>
  <si>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</si>
  <si>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</si>
  <si>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</si>
  <si>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</si>
  <si>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</si>
  <si>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</si>
  <si>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</si>
  <si>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</si>
  <si>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</si>
  <si>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</si>
  <si>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</si>
  <si>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</si>
  <si>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</si>
  <si>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</si>
  <si>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</si>
  <si>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</si>
  <si>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</si>
  <si>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</si>
  <si>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</si>
  <si>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</si>
  <si>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</si>
  <si>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</si>
  <si>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</si>
  <si>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</si>
  <si>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</si>
  <si>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</si>
  <si>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</si>
  <si>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</si>
  <si>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</si>
  <si>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</si>
  <si>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</si>
  <si>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</si>
  <si>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</si>
  <si>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</si>
  <si>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</si>
  <si>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</si>
  <si>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</si>
  <si>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</si>
  <si>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</si>
  <si>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</si>
  <si>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</si>
  <si>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</si>
  <si>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</si>
  <si>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</si>
  <si>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</si>
  <si>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</si>
  <si>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</si>
  <si>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</si>
  <si>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</si>
  <si>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</si>
  <si>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</si>
  <si>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</si>
  <si>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</si>
  <si>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</si>
  <si>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</si>
  <si>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</si>
  <si>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</si>
  <si>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</si>
  <si>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</si>
  <si>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</si>
  <si>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</si>
  <si>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</si>
  <si>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</si>
  <si>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</si>
  <si>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</si>
  <si>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</si>
  <si>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</si>
  <si>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</si>
  <si>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</si>
  <si>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</si>
  <si>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</si>
  <si>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</si>
  <si>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</si>
  <si>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</si>
  <si>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</si>
  <si>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</si>
  <si>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</si>
  <si>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</si>
  <si>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</si>
  <si>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</si>
  <si>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</si>
  <si>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</si>
  <si>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</si>
  <si>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</si>
  <si>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</si>
  <si>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</si>
  <si>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</si>
  <si>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</si>
  <si>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</si>
  <si>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</si>
  <si>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</si>
  <si>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</si>
  <si>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</si>
  <si>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</si>
  <si>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</si>
  <si>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</si>
  <si>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</si>
  <si>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</si>
  <si>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</si>
  <si>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</si>
  <si>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</si>
  <si>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</si>
  <si>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</si>
  <si>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</si>
  <si>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</si>
  <si>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</si>
  <si>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</si>
  <si>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</si>
  <si>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</si>
  <si>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</si>
  <si>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</si>
  <si>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</si>
  <si>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</si>
  <si>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</si>
  <si>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</si>
  <si>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</si>
  <si>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</si>
  <si>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</si>
  <si>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</si>
  <si>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</si>
  <si>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</si>
  <si>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</si>
  <si>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</si>
  <si>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</si>
  <si>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</si>
  <si>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</si>
  <si>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</si>
  <si>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</si>
  <si>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</si>
  <si>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</si>
  <si>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</si>
  <si>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</si>
  <si>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</si>
  <si>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</si>
  <si>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</si>
  <si>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</si>
  <si>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</si>
  <si>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</si>
  <si>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</si>
  <si>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</si>
  <si>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</si>
  <si>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</si>
  <si>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</si>
  <si>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</si>
  <si>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</si>
  <si>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</si>
  <si>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</si>
  <si>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</si>
  <si>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</si>
  <si>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</si>
  <si>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</si>
  <si>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</si>
  <si>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</si>
  <si>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</si>
  <si>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</si>
  <si>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</si>
  <si>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</si>
  <si>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</si>
  <si>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</si>
  <si>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</si>
  <si>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</si>
  <si>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</si>
  <si>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</si>
  <si>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</si>
  <si>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</si>
  <si>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</si>
  <si>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</si>
  <si>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</si>
  <si>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</si>
  <si>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</si>
  <si>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</si>
  <si>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</si>
  <si>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</si>
  <si>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</si>
  <si>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</si>
  <si>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</si>
  <si>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</si>
  <si>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</si>
  <si>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</si>
  <si>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</si>
  <si>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</si>
  <si>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</si>
  <si>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</si>
  <si>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</si>
  <si>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</si>
  <si>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</si>
  <si>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</si>
  <si>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</si>
  <si>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</si>
  <si>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</si>
  <si>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</si>
  <si>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</si>
  <si>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</si>
  <si>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</si>
  <si>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</si>
  <si>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</si>
  <si>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</si>
  <si>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</si>
  <si>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</si>
  <si>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</si>
  <si>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</si>
  <si>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</si>
  <si>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</si>
  <si>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</si>
  <si>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</si>
  <si>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</si>
  <si>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</si>
  <si>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</si>
  <si>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</si>
  <si>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</si>
  <si>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</si>
  <si>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</si>
  <si>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</si>
  <si>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</si>
  <si>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</si>
  <si>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</si>
  <si>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</si>
  <si>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</si>
  <si>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</si>
  <si>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</si>
  <si>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</si>
  <si>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</si>
  <si>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</si>
  <si>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</si>
  <si>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</si>
  <si>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</si>
  <si>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</si>
  <si>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</si>
  <si>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</si>
  <si>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</si>
  <si>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</si>
  <si>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</si>
  <si>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</si>
  <si>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</si>
  <si>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</si>
  <si>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</si>
  <si>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</si>
  <si>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</si>
  <si>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</si>
  <si>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</si>
  <si>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</si>
  <si>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</si>
  <si>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</si>
  <si>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</si>
  <si>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</si>
  <si>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</si>
  <si>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</si>
  <si>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</si>
  <si>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</si>
  <si>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</si>
  <si>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</si>
  <si>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</si>
  <si>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</si>
  <si>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</si>
  <si>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</si>
  <si>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</si>
  <si>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</si>
  <si>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</si>
  <si>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</si>
  <si>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</si>
  <si>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</si>
  <si>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</si>
  <si>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</si>
  <si>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</si>
  <si>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</si>
  <si>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</si>
  <si>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</si>
  <si>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</si>
  <si>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</si>
  <si>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</si>
  <si>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</si>
  <si>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</si>
  <si>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</si>
  <si>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</si>
  <si>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</si>
  <si>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</si>
  <si>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</si>
  <si>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</si>
  <si>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</si>
  <si>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</si>
  <si>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</si>
  <si>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</si>
  <si>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</si>
  <si>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</si>
  <si>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</si>
  <si>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</si>
  <si>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</si>
  <si>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</si>
  <si>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</si>
  <si>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</si>
  <si>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</si>
  <si>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</si>
  <si>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</si>
  <si>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</si>
  <si>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</si>
  <si>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</si>
  <si>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</si>
  <si>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</si>
  <si>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</si>
  <si>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</si>
  <si>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</si>
  <si>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</si>
  <si>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</si>
  <si>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</si>
  <si>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</si>
  <si>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</si>
  <si>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</si>
  <si>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</si>
  <si>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</si>
  <si>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</si>
  <si>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</si>
  <si>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</si>
  <si>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</si>
  <si>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</si>
  <si>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</si>
  <si>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</si>
  <si>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</si>
  <si>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</si>
  <si>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</si>
  <si>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</si>
  <si>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</si>
  <si>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</si>
  <si>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</si>
  <si>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</si>
  <si>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</si>
  <si>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</si>
  <si>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</si>
  <si>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</si>
  <si>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</si>
  <si>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</si>
  <si>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</si>
  <si>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</si>
  <si>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</si>
  <si>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</si>
  <si>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</si>
  <si>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</si>
  <si>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</si>
  <si>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</si>
  <si>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</si>
  <si>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</si>
  <si>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</si>
  <si>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</si>
  <si>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</si>
  <si>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</si>
  <si>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</si>
  <si>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</si>
  <si>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</si>
  <si>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</si>
  <si>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</si>
  <si>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</si>
  <si>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</si>
  <si>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</si>
  <si>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</si>
  <si>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</si>
  <si>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</si>
  <si>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</si>
  <si>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</si>
  <si>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</si>
  <si>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</si>
  <si>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</si>
  <si>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</si>
  <si>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</si>
  <si>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</si>
  <si>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</si>
  <si>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</si>
  <si>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</si>
  <si>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</si>
  <si>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</si>
  <si>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</si>
  <si>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</si>
  <si>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</si>
  <si>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</si>
  <si>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</si>
  <si>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</si>
  <si>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</si>
  <si>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</si>
  <si>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</si>
  <si>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</si>
  <si>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</si>
  <si>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</si>
  <si>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</si>
  <si>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</si>
  <si>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</si>
  <si>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</si>
  <si>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</si>
  <si>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</si>
  <si>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</si>
  <si>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</si>
  <si>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</si>
  <si>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</si>
  <si>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</si>
  <si>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</si>
  <si>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</si>
  <si>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</si>
  <si>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</si>
  <si>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</si>
  <si>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</si>
  <si>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</si>
  <si>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</si>
  <si>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</si>
  <si>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</si>
  <si>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</si>
  <si>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</si>
  <si>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</si>
  <si>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</si>
  <si>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</si>
  <si>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</si>
  <si>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</si>
  <si>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</si>
  <si>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</si>
  <si>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</si>
  <si>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</si>
  <si>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</si>
  <si>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</si>
  <si>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</si>
  <si>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</si>
  <si>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</si>
  <si>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</si>
  <si>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</si>
  <si>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</si>
  <si>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</si>
  <si>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</si>
  <si>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</si>
  <si>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</si>
  <si>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</si>
  <si>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</si>
  <si>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</si>
  <si>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</si>
  <si>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</si>
  <si>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</si>
  <si>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</si>
  <si>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</si>
  <si>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</si>
  <si>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</si>
  <si>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</si>
  <si>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</si>
  <si>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</si>
  <si>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</si>
  <si>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</si>
  <si>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</si>
  <si>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</si>
  <si>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</si>
  <si>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</si>
  <si>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</si>
  <si>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</si>
  <si>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</si>
  <si>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</si>
  <si>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</si>
  <si>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</si>
  <si>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</si>
  <si>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</si>
  <si>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</si>
  <si>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</si>
  <si>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</si>
  <si>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</si>
  <si>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</si>
  <si>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</si>
  <si>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</si>
  <si>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</si>
  <si>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</si>
  <si>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</si>
  <si>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</si>
  <si>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</si>
  <si>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</si>
  <si>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</si>
  <si>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</si>
  <si>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</si>
  <si>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</si>
  <si>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</si>
  <si>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</si>
  <si>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</si>
  <si>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</si>
  <si>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</si>
  <si>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</si>
  <si>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</si>
  <si>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</si>
  <si>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</si>
  <si>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</si>
  <si>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</si>
  <si>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</si>
  <si>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</si>
  <si>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</si>
  <si>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</si>
  <si>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</si>
  <si>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</si>
  <si>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</si>
  <si>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</si>
  <si>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</si>
  <si>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</si>
  <si>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</si>
  <si>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</si>
  <si>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</si>
  <si>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</si>
  <si>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</si>
  <si>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</si>
  <si>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</si>
  <si>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</si>
  <si>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</si>
  <si>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</si>
  <si>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</si>
  <si>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</si>
  <si>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</si>
  <si>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</si>
  <si>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</si>
  <si>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</si>
  <si>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</si>
  <si>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</si>
  <si>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</si>
  <si>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</si>
  <si>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</si>
  <si>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</si>
  <si>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</si>
  <si>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</si>
  <si>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</si>
  <si>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</si>
  <si>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</si>
  <si>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</si>
  <si>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</si>
  <si>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</si>
  <si>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</si>
  <si>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</si>
  <si>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</si>
  <si>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</si>
  <si>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</si>
  <si>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</si>
  <si>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</si>
  <si>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</si>
  <si>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</si>
  <si>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</si>
  <si>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</si>
  <si>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</si>
  <si>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</si>
  <si>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</si>
  <si>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</si>
  <si>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</si>
  <si>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</si>
  <si>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</si>
  <si>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</si>
  <si>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</si>
  <si>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</si>
  <si>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</si>
  <si>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</si>
  <si>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</si>
  <si>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</si>
  <si>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</si>
  <si>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</si>
  <si>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</si>
  <si>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</si>
  <si>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</si>
  <si>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</si>
  <si>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</si>
  <si>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</si>
  <si>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</si>
  <si>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</si>
  <si>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</si>
  <si>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</si>
  <si>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</si>
  <si>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</si>
  <si>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</si>
  <si>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</si>
  <si>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</si>
  <si>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</si>
  <si>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</si>
  <si>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</si>
  <si>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</si>
  <si>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</si>
  <si>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</si>
  <si>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</si>
  <si>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</si>
  <si>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</si>
  <si>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</si>
  <si>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</si>
  <si>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</si>
  <si>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</si>
  <si>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</si>
  <si>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</si>
  <si>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</si>
  <si>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</si>
  <si>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</si>
  <si>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</si>
  <si>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</si>
  <si>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</si>
  <si>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</si>
  <si>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</si>
  <si>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</si>
  <si>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</si>
  <si>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</si>
  <si>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</si>
  <si>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</si>
  <si>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</si>
  <si>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</si>
  <si>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</si>
  <si>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</si>
  <si>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</si>
  <si>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</si>
  <si>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</si>
  <si>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</si>
  <si>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</si>
  <si>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</si>
  <si>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</si>
  <si>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</si>
  <si>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</si>
  <si>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</si>
  <si>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</si>
  <si>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</si>
  <si>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</si>
  <si>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</si>
  <si>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</si>
  <si>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</si>
  <si>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</si>
  <si>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</si>
  <si>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</si>
  <si>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</si>
  <si>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</si>
  <si>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</si>
  <si>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</si>
  <si>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</si>
  <si>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</si>
  <si>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</si>
  <si>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</si>
  <si>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</si>
  <si>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</si>
  <si>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</si>
  <si>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</si>
  <si>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</si>
  <si>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</si>
  <si>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</si>
  <si>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</si>
  <si>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</si>
  <si>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</si>
  <si>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</si>
  <si>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</si>
  <si>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</si>
  <si>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</si>
  <si>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</si>
  <si>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</si>
  <si>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</si>
  <si>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</si>
  <si>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</si>
  <si>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</si>
  <si>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</si>
  <si>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</si>
  <si>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</si>
  <si>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</si>
  <si>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</si>
  <si>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</si>
  <si>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</si>
  <si>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</si>
  <si>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</si>
  <si>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</si>
  <si>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</si>
  <si>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</si>
  <si>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</si>
  <si>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</si>
  <si>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</si>
  <si>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</si>
  <si>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</si>
  <si>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</si>
  <si>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</si>
  <si>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</si>
  <si>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</si>
  <si>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</si>
  <si>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</si>
  <si>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</si>
  <si>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</si>
  <si>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</si>
  <si>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</si>
  <si>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</si>
  <si>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</si>
  <si>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</si>
  <si>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</si>
  <si>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</si>
  <si>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</si>
  <si>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</si>
  <si>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</si>
  <si>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</si>
  <si>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</si>
  <si>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</si>
  <si>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</si>
  <si>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</si>
  <si>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</si>
  <si>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</si>
  <si>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</si>
  <si>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</si>
  <si>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</si>
  <si>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</si>
  <si>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</si>
  <si>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</si>
  <si>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</si>
  <si>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</si>
  <si>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</si>
  <si>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</si>
  <si>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</si>
  <si>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</si>
  <si>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</si>
  <si>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</si>
  <si>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</si>
  <si>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</si>
  <si>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</si>
  <si>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</si>
  <si>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</si>
  <si>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</si>
  <si>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</si>
  <si>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</si>
  <si>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</si>
  <si>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</si>
  <si>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</si>
  <si>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</si>
  <si>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</si>
  <si>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</si>
  <si>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</si>
  <si>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</si>
  <si>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</si>
  <si>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</si>
  <si>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</si>
  <si>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</si>
  <si>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</si>
  <si>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</si>
  <si>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</si>
  <si>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</si>
  <si>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</si>
  <si>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</si>
  <si>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</si>
  <si>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</si>
  <si>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</si>
  <si>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</si>
  <si>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</si>
  <si>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</si>
  <si>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</si>
  <si>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</si>
  <si>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</si>
  <si>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</si>
  <si>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</si>
  <si>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</si>
  <si>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</si>
  <si>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</si>
  <si>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</si>
  <si>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</si>
  <si>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</si>
  <si>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</si>
  <si>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</si>
  <si>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</si>
  <si>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</si>
  <si>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</si>
  <si>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</si>
  <si>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</si>
  <si>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</si>
  <si>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</si>
  <si>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</si>
  <si>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</si>
  <si>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</si>
  <si>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</si>
  <si>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</si>
  <si>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</si>
  <si>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</si>
  <si>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</si>
  <si>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</si>
  <si>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</si>
  <si>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</si>
  <si>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</si>
  <si>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</si>
  <si>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</si>
  <si>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</si>
  <si>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</si>
  <si>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</si>
  <si>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</si>
  <si>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</si>
  <si>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</si>
  <si>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</si>
  <si>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</si>
  <si>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</si>
  <si>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</si>
  <si>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</si>
  <si>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</si>
  <si>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</si>
  <si>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</si>
  <si>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</si>
  <si>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</si>
  <si>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</si>
  <si>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</si>
  <si>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</si>
  <si>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</si>
  <si>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</si>
  <si>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</si>
  <si>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</si>
  <si>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</si>
  <si>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</si>
  <si>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</si>
  <si>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</si>
  <si>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</si>
  <si>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</si>
  <si>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</si>
  <si>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</si>
  <si>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</si>
  <si>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</si>
  <si>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</si>
  <si>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</si>
  <si>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</si>
  <si>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</si>
  <si>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</si>
  <si>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</si>
  <si>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</si>
  <si>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</si>
  <si>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</si>
  <si>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</si>
  <si>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</si>
  <si>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</si>
  <si>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</si>
  <si>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</si>
  <si>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</si>
  <si>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</si>
  <si>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</si>
  <si>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</si>
  <si>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</si>
  <si>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</si>
  <si>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</si>
  <si>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</si>
  <si>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</si>
  <si>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</si>
  <si>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</si>
  <si>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</si>
  <si>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</si>
  <si>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</si>
  <si>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</si>
  <si>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</si>
  <si>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</si>
  <si>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</si>
  <si>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</si>
  <si>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</si>
  <si>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</si>
  <si>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</si>
  <si>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</si>
  <si>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</si>
  <si>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</si>
  <si>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</si>
  <si>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</si>
  <si>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</si>
  <si>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</si>
  <si>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</si>
  <si>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</si>
  <si>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</si>
  <si>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</si>
  <si>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</si>
  <si>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</si>
  <si>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</si>
  <si>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</si>
  <si>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</si>
  <si>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</si>
  <si>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</si>
  <si>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</si>
  <si>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</si>
  <si>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</si>
  <si>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</si>
  <si>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</si>
  <si>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</si>
  <si>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</si>
  <si>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</si>
  <si>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</si>
  <si>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</si>
  <si>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</si>
  <si>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</si>
  <si>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</si>
  <si>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</si>
  <si>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</si>
  <si>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</si>
  <si>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</si>
  <si>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</si>
  <si>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</si>
  <si>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</si>
  <si>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</si>
  <si>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</si>
  <si>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</si>
  <si>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</si>
  <si>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</si>
  <si>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</si>
  <si>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</si>
  <si>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</si>
  <si>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</si>
  <si>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</si>
  <si>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</si>
  <si>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</si>
  <si>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</si>
  <si>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</si>
  <si>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</si>
  <si>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</si>
  <si>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</si>
  <si>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</si>
  <si>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</si>
  <si>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</si>
  <si>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</si>
  <si>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</si>
  <si>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</si>
  <si>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</si>
  <si>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</si>
  <si>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</si>
  <si>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</si>
  <si>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</si>
  <si>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</si>
  <si>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</si>
  <si>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</si>
  <si>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</si>
  <si>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</si>
  <si>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</si>
  <si>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</si>
  <si>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</si>
  <si>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</si>
  <si>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</si>
  <si>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</si>
  <si>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</si>
  <si>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</si>
  <si>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</si>
  <si>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</si>
  <si>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</si>
  <si>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</si>
  <si>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</si>
  <si>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</si>
  <si>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</si>
  <si>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</si>
  <si>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</si>
  <si>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</si>
  <si>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</si>
  <si>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</si>
  <si>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</si>
  <si>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</si>
  <si>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</si>
  <si>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</si>
  <si>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</si>
  <si>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</si>
  <si>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</si>
  <si>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</si>
  <si>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</si>
  <si>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</si>
  <si>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</si>
  <si>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</si>
  <si>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</si>
  <si>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</si>
  <si>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</si>
  <si>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</si>
  <si>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</si>
  <si>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</si>
  <si>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</si>
  <si>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</si>
  <si>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</si>
  <si>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</si>
  <si>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</si>
  <si>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</si>
  <si>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</si>
  <si>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</si>
  <si>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</si>
  <si>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</si>
  <si>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</si>
  <si>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</si>
  <si>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</si>
  <si>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</si>
  <si>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</si>
  <si>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</si>
  <si>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</si>
  <si>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</si>
  <si>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</si>
  <si>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</si>
  <si>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</si>
  <si>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</si>
  <si>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</si>
  <si>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</si>
  <si>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</si>
  <si>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</si>
  <si>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</si>
  <si>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</si>
  <si>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</si>
  <si>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</si>
  <si>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</si>
  <si>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</si>
  <si>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</si>
  <si>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</si>
  <si>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</si>
  <si>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</si>
  <si>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</si>
  <si>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</si>
  <si>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</si>
  <si>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</si>
  <si>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</si>
  <si>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</si>
  <si>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</si>
  <si>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</si>
  <si>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</si>
  <si>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</si>
  <si>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</si>
  <si>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</si>
  <si>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</si>
  <si>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</si>
  <si>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</si>
  <si>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</si>
  <si>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</si>
  <si>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</si>
  <si>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</si>
  <si>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</si>
  <si>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</si>
  <si>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</si>
  <si>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</si>
  <si>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</si>
  <si>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</si>
  <si>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</si>
  <si>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</si>
  <si>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</si>
  <si>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</si>
  <si>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</si>
  <si>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</si>
  <si>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</si>
  <si>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</si>
  <si>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</si>
  <si>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</si>
  <si>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</si>
  <si>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</si>
  <si>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</si>
  <si>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</si>
  <si>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</si>
  <si>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</si>
  <si>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</si>
  <si>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</si>
  <si>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</si>
  <si>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</si>
  <si>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</si>
  <si>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</si>
  <si>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</si>
  <si>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</si>
  <si>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</si>
  <si>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</si>
  <si>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</si>
  <si>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</si>
  <si>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</si>
  <si>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</si>
  <si>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</si>
  <si>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</si>
  <si>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</si>
  <si>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</si>
  <si>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</si>
  <si>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</si>
  <si>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</si>
  <si>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</si>
  <si>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</si>
  <si>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</si>
  <si>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</si>
  <si>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</si>
  <si>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</si>
  <si>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</si>
  <si>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</si>
  <si>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</si>
  <si>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</si>
  <si>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</si>
  <si>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</si>
  <si>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</si>
  <si>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</si>
  <si>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</si>
  <si>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</si>
  <si>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</si>
  <si>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</si>
  <si>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</si>
  <si>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</si>
  <si>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</si>
  <si>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</si>
  <si>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</si>
  <si>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</si>
  <si>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</si>
  <si>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</si>
  <si>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</si>
  <si>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</si>
  <si>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</si>
  <si>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</si>
  <si>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</si>
  <si>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</si>
  <si>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</si>
  <si>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</si>
  <si>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</si>
  <si>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</si>
  <si>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</si>
  <si>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</si>
  <si>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</si>
  <si>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</si>
  <si>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</si>
  <si>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</si>
  <si>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</si>
  <si>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</si>
  <si>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</si>
  <si>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</si>
  <si>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</si>
  <si>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</si>
  <si>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</si>
  <si>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</si>
  <si>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</si>
  <si>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</si>
  <si>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</si>
  <si>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</si>
  <si>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</si>
  <si>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</si>
  <si>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</si>
  <si>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</si>
  <si>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</si>
  <si>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</si>
  <si>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</si>
  <si>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</si>
  <si>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</si>
  <si>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</si>
  <si>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</si>
  <si>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</si>
  <si>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</si>
  <si>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</si>
  <si>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</si>
  <si>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</si>
  <si>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</si>
  <si>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</si>
  <si>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</si>
  <si>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</si>
  <si>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</si>
  <si>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</si>
  <si>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</si>
  <si>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</si>
  <si>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</si>
  <si>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</si>
  <si>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</si>
  <si>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</si>
  <si>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</si>
  <si>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</si>
  <si>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</si>
  <si>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</si>
  <si>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</si>
  <si>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</si>
  <si>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</si>
  <si>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</si>
  <si>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</si>
  <si>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</si>
  <si>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</si>
  <si>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</si>
  <si>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</si>
  <si>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</si>
  <si>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</si>
  <si>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</si>
  <si>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</si>
  <si>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</si>
  <si>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</si>
  <si>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</si>
  <si>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</si>
  <si>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</si>
  <si>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</si>
  <si>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</si>
  <si>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</si>
  <si>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</si>
  <si>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</si>
  <si>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</si>
  <si>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</si>
  <si>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</si>
  <si>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</si>
  <si>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</si>
  <si>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</si>
  <si>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</si>
  <si>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</si>
  <si>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</si>
  <si>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</si>
  <si>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</si>
  <si>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</si>
  <si>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</si>
  <si>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</si>
  <si>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</si>
  <si>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</si>
  <si>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</si>
  <si>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</si>
  <si>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</si>
  <si>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</si>
  <si>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</si>
  <si>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</si>
  <si>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</si>
  <si>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</si>
  <si>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</si>
  <si>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</si>
  <si>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</si>
  <si>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</si>
  <si>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</si>
  <si>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</si>
  <si>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</si>
  <si>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</si>
  <si>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</si>
  <si>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</si>
  <si>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</si>
  <si>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</si>
  <si>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</si>
  <si>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</si>
  <si>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</si>
  <si>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</si>
  <si>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</si>
  <si>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</si>
  <si>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</si>
  <si>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</si>
  <si>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</si>
  <si>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</si>
  <si>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</si>
  <si>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</si>
  <si>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</si>
  <si>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</si>
  <si>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</si>
  <si>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</si>
  <si>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</si>
  <si>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</si>
  <si>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</si>
  <si>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</si>
  <si>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</si>
  <si>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</si>
  <si>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</si>
  <si>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</si>
  <si>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</si>
  <si>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</si>
  <si>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</si>
  <si>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</si>
  <si>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</si>
  <si>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</si>
  <si>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</si>
  <si>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</si>
  <si>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</si>
  <si>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</si>
  <si>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</si>
  <si>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</si>
  <si>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</si>
  <si>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</si>
  <si>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</si>
  <si>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</si>
  <si>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</si>
  <si>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</si>
  <si>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</si>
  <si>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</si>
  <si>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</si>
  <si>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</si>
  <si>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</si>
  <si>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</si>
  <si>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</si>
  <si>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</si>
  <si>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</si>
  <si>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</si>
  <si>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</si>
  <si>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</si>
  <si>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</si>
  <si>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</si>
  <si>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</si>
  <si>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</si>
  <si>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</si>
  <si>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</si>
  <si>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</si>
  <si>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</si>
  <si>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</si>
  <si>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</si>
  <si>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</si>
  <si>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</si>
  <si>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</si>
  <si>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</si>
  <si>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</si>
  <si>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</si>
  <si>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</si>
  <si>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</si>
  <si>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</si>
  <si>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</si>
  <si>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</si>
  <si>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</si>
  <si>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</si>
  <si>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</si>
  <si>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</si>
  <si>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</si>
  <si>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</si>
  <si>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</si>
  <si>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</si>
  <si>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</si>
  <si>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</si>
  <si>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</si>
  <si>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</si>
  <si>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</si>
  <si>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</si>
  <si>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</si>
  <si>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</si>
  <si>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</si>
  <si>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</si>
  <si>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</si>
  <si>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</si>
  <si>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</si>
  <si>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</si>
  <si>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</si>
  <si>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</si>
  <si>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</si>
  <si>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</si>
  <si>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</si>
  <si>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</si>
  <si>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</si>
  <si>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</si>
  <si>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</si>
  <si>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</si>
  <si>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</si>
  <si>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</si>
  <si>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</si>
  <si>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</si>
  <si>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</si>
  <si>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</si>
  <si>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</si>
  <si>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</si>
  <si>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</si>
  <si>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</si>
  <si>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</si>
  <si>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</si>
  <si>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</si>
  <si>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</si>
  <si>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</si>
  <si>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</si>
  <si>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</si>
  <si>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</si>
  <si>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</si>
  <si>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</si>
  <si>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</si>
  <si>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</si>
  <si>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</si>
  <si>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</si>
  <si>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</si>
  <si>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</si>
  <si>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</si>
  <si>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</si>
  <si>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</si>
  <si>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</si>
  <si>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</si>
  <si>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</si>
  <si>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</si>
  <si>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</si>
  <si>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</si>
  <si>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</si>
  <si>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</si>
  <si>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</si>
  <si>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</si>
  <si>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</si>
  <si>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</si>
  <si>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</si>
  <si>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</si>
  <si>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</si>
  <si>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</si>
  <si>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</si>
  <si>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</si>
  <si>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</si>
  <si>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</si>
  <si>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</si>
  <si>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</si>
  <si>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</si>
  <si>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</si>
  <si>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</si>
  <si>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</si>
  <si>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</si>
  <si>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</si>
  <si>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</si>
  <si>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</si>
  <si>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</si>
  <si>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</si>
  <si>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</si>
  <si>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</si>
  <si>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</si>
  <si>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</si>
  <si>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</si>
  <si>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</si>
  <si>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</si>
  <si>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</si>
  <si>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</si>
  <si>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</si>
  <si>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</si>
  <si>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</si>
  <si>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</si>
  <si>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</si>
  <si>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</si>
  <si>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</si>
  <si>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</si>
  <si>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</si>
  <si>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</si>
  <si>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</si>
  <si>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</si>
  <si>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</si>
  <si>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</si>
  <si>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</si>
  <si>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</si>
  <si>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</si>
  <si>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</si>
  <si>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</si>
  <si>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</si>
  <si>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</si>
  <si>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</si>
  <si>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</si>
  <si>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</si>
  <si>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</si>
  <si>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</si>
  <si>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</si>
  <si>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</si>
  <si>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</si>
  <si>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</si>
  <si>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</si>
  <si>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</si>
  <si>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</si>
  <si>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</si>
  <si>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</si>
  <si>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</si>
  <si>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</si>
  <si>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</si>
  <si>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</si>
  <si>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</si>
  <si>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</si>
  <si>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</si>
  <si>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</si>
  <si>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</si>
  <si>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</si>
  <si>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</si>
  <si>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</si>
  <si>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</si>
  <si>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</si>
  <si>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</si>
  <si>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</si>
  <si>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</si>
  <si>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</si>
  <si>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</si>
  <si>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</si>
  <si>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</si>
  <si>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</si>
  <si>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</si>
  <si>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</si>
  <si>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</si>
  <si>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</si>
  <si>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</si>
  <si>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</si>
  <si>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</si>
  <si>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</si>
  <si>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</si>
  <si>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</si>
  <si>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</si>
  <si>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</si>
  <si>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</si>
  <si>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</si>
  <si>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</si>
  <si>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</si>
  <si>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</si>
  <si>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</si>
  <si>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</si>
  <si>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</si>
  <si>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</si>
  <si>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</si>
  <si>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</si>
  <si>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</si>
  <si>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</si>
  <si>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</si>
  <si>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</si>
  <si>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</si>
  <si>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</si>
  <si>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</si>
  <si>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</si>
  <si>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</si>
  <si>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</si>
  <si>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</si>
  <si>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</si>
  <si>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</si>
  <si>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</si>
  <si>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</si>
  <si>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</si>
  <si>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</si>
  <si>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</si>
  <si>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</si>
  <si>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</si>
  <si>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</si>
  <si>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</si>
  <si>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</si>
  <si>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</si>
  <si>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</si>
  <si>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</si>
  <si>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</si>
  <si>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</si>
  <si>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</si>
  <si>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</si>
  <si>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</si>
  <si>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</si>
  <si>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</si>
  <si>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</si>
  <si>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</si>
  <si>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</si>
  <si>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</si>
  <si>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</si>
  <si>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</si>
  <si>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</si>
  <si>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</si>
  <si>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</si>
  <si>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</si>
  <si>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</si>
  <si>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</si>
  <si>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</si>
  <si>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</si>
  <si>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</si>
  <si>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</si>
  <si>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</si>
  <si>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</si>
  <si>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</si>
  <si>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</si>
  <si>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</si>
  <si>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</si>
  <si>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</si>
  <si>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</si>
  <si>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</si>
  <si>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</si>
  <si>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</si>
  <si>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</si>
  <si>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</si>
  <si>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</si>
  <si>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</si>
  <si>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</si>
  <si>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</si>
  <si>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</si>
  <si>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</si>
  <si>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</si>
  <si>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</si>
  <si>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</si>
  <si>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</si>
  <si>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</si>
  <si>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</si>
  <si>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</si>
  <si>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</si>
  <si>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</si>
  <si>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</si>
  <si>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</si>
  <si>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</si>
  <si>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</si>
  <si>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</si>
  <si>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</si>
  <si>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</si>
  <si>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</si>
  <si>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</si>
  <si>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</si>
  <si>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</si>
  <si>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</si>
  <si>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</si>
  <si>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</si>
  <si>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</si>
  <si>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</si>
  <si>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</si>
  <si>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</si>
  <si>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</si>
  <si>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</si>
  <si>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</si>
  <si>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</si>
  <si>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</si>
  <si>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</si>
  <si>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</si>
  <si>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</si>
  <si>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</si>
  <si>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</si>
  <si>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</si>
  <si>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</si>
  <si>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</si>
  <si>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</si>
  <si>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</si>
  <si>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</si>
  <si>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</si>
  <si>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</si>
  <si>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</si>
  <si>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</si>
  <si>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</si>
  <si>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</si>
  <si>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</si>
  <si>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</si>
  <si>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</si>
  <si>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</si>
  <si>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</si>
  <si>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</si>
  <si>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</si>
  <si>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</si>
  <si>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</si>
  <si>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</si>
  <si>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</si>
  <si>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</si>
  <si>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</si>
  <si>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</si>
  <si>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</si>
  <si>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</si>
  <si>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</si>
  <si>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</si>
  <si>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</si>
  <si>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</si>
  <si>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</si>
  <si>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</si>
  <si>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</si>
  <si>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</si>
  <si>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</si>
  <si>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</si>
  <si>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</si>
  <si>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</si>
  <si>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</si>
  <si>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</si>
  <si>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</si>
  <si>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</si>
  <si>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</si>
  <si>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</si>
  <si>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</si>
  <si>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</si>
  <si>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</si>
  <si>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</si>
  <si>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</si>
  <si>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</si>
  <si>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</si>
  <si>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</si>
  <si>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</si>
  <si>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</si>
  <si>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</si>
  <si>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</si>
  <si>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</si>
  <si>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</si>
  <si>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</si>
  <si>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</si>
  <si>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</si>
  <si>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</si>
  <si>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</si>
  <si>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</si>
  <si>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</si>
  <si>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</si>
  <si>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</si>
  <si>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</si>
  <si>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</si>
  <si>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</si>
  <si>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</si>
  <si>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</si>
  <si>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</si>
  <si>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</si>
  <si>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</si>
  <si>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</si>
  <si>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</si>
  <si>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</si>
  <si>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</si>
  <si>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</si>
  <si>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</si>
  <si>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</si>
  <si>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</si>
  <si>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</si>
  <si>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</si>
  <si>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</si>
  <si>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</si>
  <si>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</si>
  <si>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</si>
  <si>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</si>
  <si>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</si>
  <si>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</si>
  <si>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</si>
  <si>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</si>
  <si>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</si>
  <si>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</si>
  <si>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</si>
  <si>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</si>
  <si>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</si>
  <si>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</si>
  <si>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</si>
  <si>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</si>
  <si>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</si>
  <si>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</si>
  <si>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</si>
  <si>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</si>
  <si>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</si>
  <si>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</si>
  <si>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</si>
  <si>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</si>
  <si>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</si>
  <si>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</si>
  <si>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</si>
  <si>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</si>
  <si>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</si>
  <si>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</si>
  <si>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</si>
  <si>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</si>
  <si>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</si>
  <si>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</si>
  <si>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</si>
  <si>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</si>
  <si>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</si>
  <si>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</si>
  <si>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</si>
  <si>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</si>
  <si>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</si>
  <si>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</si>
  <si>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</si>
  <si>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</si>
  <si>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</si>
  <si>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</si>
  <si>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</si>
  <si>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</si>
  <si>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</si>
  <si>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</si>
  <si>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</si>
  <si>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</si>
  <si>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</si>
  <si>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</si>
  <si>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</si>
  <si>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</si>
  <si>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</si>
  <si>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</si>
  <si>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</si>
  <si>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</si>
  <si>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</si>
  <si>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</si>
  <si>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</si>
  <si>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</si>
  <si>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</si>
  <si>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</si>
  <si>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</si>
  <si>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</si>
  <si>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</si>
  <si>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</si>
  <si>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</si>
  <si>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</si>
  <si>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</si>
  <si>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</si>
  <si>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</si>
  <si>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</si>
  <si>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</si>
  <si>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</si>
  <si>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</si>
  <si>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</si>
  <si>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</si>
  <si>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</si>
  <si>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</si>
  <si>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</si>
  <si>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</si>
  <si>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</si>
  <si>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</si>
  <si>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</si>
  <si>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</si>
  <si>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</si>
  <si>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</si>
  <si>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</si>
  <si>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</si>
  <si>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</si>
  <si>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</si>
  <si>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</si>
  <si>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</si>
  <si>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</si>
  <si>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</si>
  <si>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</si>
  <si>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</si>
  <si>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</si>
  <si>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</si>
  <si>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</si>
  <si>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</si>
  <si>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</si>
  <si>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</si>
  <si>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</si>
  <si>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</si>
  <si>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</si>
  <si>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</si>
  <si>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</si>
  <si>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</si>
  <si>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</si>
  <si>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</si>
  <si>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</si>
  <si>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</si>
  <si>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</si>
  <si>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</si>
  <si>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</si>
  <si>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</si>
  <si>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</si>
  <si>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</si>
  <si>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</si>
  <si>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</si>
  <si>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</si>
  <si>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</si>
  <si>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</si>
  <si>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</si>
  <si>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</si>
  <si>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</si>
  <si>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</si>
  <si>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</si>
  <si>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</si>
  <si>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</si>
  <si>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</si>
  <si>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</si>
  <si>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</si>
  <si>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</si>
  <si>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</si>
  <si>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</si>
  <si>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</si>
  <si>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</si>
  <si>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</si>
  <si>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</si>
  <si>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</si>
  <si>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</si>
  <si>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</si>
  <si>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</si>
  <si>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</si>
  <si>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</si>
  <si>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</si>
  <si>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</si>
  <si>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</si>
  <si>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</si>
  <si>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</si>
  <si>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</si>
  <si>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</si>
  <si>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</si>
  <si>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</si>
  <si>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</si>
  <si>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</si>
  <si>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</si>
  <si>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</si>
  <si>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</si>
  <si>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</si>
  <si>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</si>
  <si>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</si>
  <si>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</si>
  <si>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</si>
  <si>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</si>
  <si>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</si>
  <si>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</si>
  <si>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</si>
  <si>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</si>
  <si>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</si>
  <si>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</si>
  <si>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</si>
  <si>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</si>
  <si>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</si>
  <si>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</si>
  <si>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</si>
  <si>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</si>
  <si>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</si>
  <si>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</si>
  <si>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</si>
  <si>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</si>
  <si>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</si>
  <si>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</si>
  <si>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</si>
  <si>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</si>
  <si>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</si>
  <si>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</si>
  <si>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</si>
  <si>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</si>
  <si>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</si>
  <si>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</si>
  <si>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</si>
  <si>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</si>
  <si>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</si>
  <si>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</si>
  <si>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</si>
  <si>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</si>
  <si>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</si>
  <si>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</si>
  <si>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</si>
  <si>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</si>
  <si>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</si>
  <si>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</si>
  <si>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</si>
  <si>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</si>
  <si>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</si>
  <si>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</si>
  <si>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</si>
  <si>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</si>
  <si>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</si>
  <si>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</si>
  <si>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</si>
  <si>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</si>
  <si>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</si>
  <si>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</si>
  <si>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</si>
  <si>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</si>
  <si>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</si>
  <si>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</si>
  <si>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</si>
  <si>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</si>
  <si>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</si>
  <si>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</si>
  <si>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</si>
  <si>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</si>
  <si>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</si>
  <si>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</si>
  <si>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</si>
  <si>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</si>
  <si>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</si>
  <si>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</si>
  <si>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</si>
  <si>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</si>
  <si>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</si>
  <si>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</si>
  <si>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</si>
  <si>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</si>
  <si>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</si>
  <si>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</si>
  <si>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</si>
  <si>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</si>
  <si>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</si>
  <si>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</si>
  <si>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</si>
  <si>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</si>
  <si>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</si>
  <si>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</si>
  <si>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</si>
  <si>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</si>
  <si>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</si>
  <si>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</si>
  <si>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</si>
  <si>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</si>
  <si>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</si>
  <si>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</si>
  <si>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</si>
  <si>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</si>
  <si>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</si>
  <si>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</si>
  <si>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</si>
  <si>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</si>
  <si>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</si>
  <si>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</si>
  <si>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</si>
  <si>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</si>
  <si>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</si>
  <si>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</si>
  <si>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</si>
  <si>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</si>
  <si>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</si>
  <si>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</si>
  <si>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</si>
  <si>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</si>
  <si>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</si>
  <si>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</si>
  <si>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</si>
  <si>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</si>
  <si>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</si>
  <si>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</si>
  <si>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</si>
  <si>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</si>
  <si>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</si>
  <si>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</si>
  <si>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</si>
  <si>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</si>
  <si>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</si>
  <si>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</si>
  <si>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</si>
  <si>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</si>
  <si>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</si>
  <si>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</si>
  <si>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</si>
  <si>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</si>
  <si>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</si>
  <si>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</si>
  <si>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</si>
  <si>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</si>
  <si>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</si>
  <si>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</si>
  <si>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</si>
  <si>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</si>
  <si>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</si>
  <si>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</si>
  <si>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</si>
  <si>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</si>
  <si>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</si>
  <si>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</si>
  <si>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</si>
  <si>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</si>
  <si>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</si>
  <si>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</si>
  <si>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</si>
  <si>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</si>
  <si>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</si>
  <si>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</si>
  <si>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</si>
  <si>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</si>
  <si>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</si>
  <si>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</si>
  <si>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</si>
  <si>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</si>
  <si>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</si>
  <si>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</si>
  <si>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</si>
  <si>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</si>
  <si>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</si>
  <si>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</si>
  <si>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</si>
  <si>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</si>
  <si>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</si>
  <si>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</si>
  <si>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</si>
  <si>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</si>
  <si>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</si>
  <si>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</si>
  <si>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</si>
  <si>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</si>
  <si>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</si>
  <si>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</si>
  <si>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</si>
  <si>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</si>
  <si>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</si>
  <si>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</si>
  <si>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</si>
  <si>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</si>
  <si>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</si>
  <si>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</si>
  <si>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</si>
  <si>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</si>
  <si>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</si>
  <si>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</si>
  <si>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</si>
  <si>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</si>
  <si>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</si>
  <si>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</si>
  <si>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</si>
  <si>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</si>
  <si>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</si>
  <si>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</si>
  <si>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</si>
  <si>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</si>
  <si>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</si>
  <si>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</si>
  <si>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</si>
  <si>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</si>
  <si>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</si>
  <si>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</si>
  <si>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</si>
  <si>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</si>
  <si>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</si>
  <si>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</si>
  <si>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</si>
  <si>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</si>
  <si>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</si>
  <si>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</si>
  <si>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</si>
  <si>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</si>
  <si>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</si>
  <si>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</si>
  <si>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</si>
  <si>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</si>
  <si>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</si>
  <si>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</si>
  <si>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</si>
  <si>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</si>
  <si>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</si>
  <si>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</si>
  <si>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</si>
  <si>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</si>
  <si>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</si>
  <si>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</si>
  <si>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</si>
  <si>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</si>
  <si>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</si>
  <si>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</si>
  <si>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</si>
  <si>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</si>
  <si>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</si>
  <si>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</si>
  <si>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</si>
  <si>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</si>
  <si>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</si>
  <si>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</si>
  <si>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</si>
  <si>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</si>
  <si>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</si>
  <si>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</si>
  <si>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</si>
  <si>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</si>
  <si>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</si>
  <si>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</si>
  <si>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</si>
  <si>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</si>
  <si>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</si>
  <si>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</si>
  <si>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</si>
  <si>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</si>
  <si>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</si>
  <si>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</si>
  <si>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</si>
  <si>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</si>
  <si>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</si>
  <si>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</si>
  <si>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</si>
  <si>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</si>
  <si>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</si>
  <si>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</si>
  <si>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</si>
  <si>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</si>
  <si>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</si>
  <si>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</si>
  <si>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</si>
  <si>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</si>
  <si>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</si>
  <si>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</si>
  <si>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</si>
  <si>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</si>
  <si>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</si>
  <si>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</si>
  <si>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</si>
  <si>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</si>
  <si>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</si>
  <si>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</si>
  <si>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</si>
  <si>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</si>
  <si>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</si>
  <si>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</si>
  <si>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</si>
  <si>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</si>
  <si>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</si>
  <si>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</si>
  <si>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</si>
  <si>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</si>
  <si>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</si>
  <si>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</si>
  <si>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</si>
  <si>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</si>
  <si>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</si>
  <si>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</si>
  <si>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</si>
  <si>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</si>
  <si>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</si>
  <si>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</si>
  <si>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</si>
  <si>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</si>
  <si>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</si>
  <si>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</si>
  <si>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</si>
  <si>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</si>
  <si>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</si>
  <si>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</si>
  <si>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</si>
  <si>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</si>
  <si>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</si>
  <si>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</si>
  <si>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</si>
  <si>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</si>
  <si>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</si>
  <si>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</si>
  <si>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</si>
  <si>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</si>
  <si>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</si>
  <si>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</si>
  <si>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</si>
  <si>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</si>
  <si>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</si>
  <si>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</si>
  <si>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</si>
  <si>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</si>
  <si>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</si>
  <si>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</si>
  <si>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</si>
  <si>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</si>
  <si>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</si>
  <si>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</si>
  <si>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</si>
  <si>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</si>
  <si>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</si>
  <si>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</si>
  <si>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</si>
  <si>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</si>
  <si>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</si>
  <si>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</si>
  <si>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</si>
  <si>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</si>
  <si>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</si>
  <si>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</si>
  <si>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</si>
  <si>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</si>
  <si>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</si>
  <si>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</si>
  <si>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</si>
  <si>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</si>
  <si>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</si>
  <si>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</si>
  <si>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</si>
  <si>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</si>
  <si>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</si>
  <si>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</si>
  <si>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</si>
  <si>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</si>
  <si>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</si>
  <si>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</si>
  <si>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</si>
  <si>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</si>
  <si>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</si>
  <si>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</si>
  <si>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</si>
  <si>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</si>
  <si>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</si>
  <si>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</si>
  <si>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</si>
  <si>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</si>
  <si>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</si>
  <si>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</si>
  <si>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</si>
  <si>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</si>
  <si>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</si>
  <si>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</si>
  <si>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</si>
  <si>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</si>
  <si>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</si>
  <si>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</si>
  <si>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</si>
  <si>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</si>
  <si>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</si>
  <si>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</si>
  <si>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</si>
  <si>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</si>
  <si>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</si>
  <si>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</si>
  <si>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</si>
  <si>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</si>
  <si>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</si>
  <si>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</si>
  <si>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</si>
  <si>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</si>
  <si>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</si>
  <si>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</si>
  <si>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</si>
  <si>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</si>
  <si>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</si>
  <si>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</si>
  <si>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</si>
  <si>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</si>
  <si>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</si>
  <si>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</si>
  <si>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</si>
  <si>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</si>
  <si>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</si>
  <si>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</si>
  <si>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</si>
  <si>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</si>
  <si>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</si>
  <si>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</si>
  <si>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</si>
  <si>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</si>
  <si>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</si>
  <si>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</si>
  <si>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</si>
  <si>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</si>
  <si>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</si>
  <si>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</si>
  <si>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</si>
  <si>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</si>
  <si>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</si>
  <si>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</si>
  <si>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</si>
  <si>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</si>
  <si>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</si>
  <si>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</si>
  <si>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</si>
  <si>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</si>
  <si>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</si>
  <si>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</si>
  <si>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</si>
  <si>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</si>
  <si>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</si>
  <si>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</si>
  <si>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</si>
  <si>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</si>
  <si>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</si>
  <si>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</si>
  <si>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</si>
  <si>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</si>
  <si>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</si>
  <si>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</si>
  <si>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</si>
  <si>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</si>
  <si>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</si>
  <si>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</si>
  <si>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</si>
  <si>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</si>
  <si>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</si>
  <si>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</si>
  <si>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</si>
  <si>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</si>
  <si>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</si>
  <si>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</si>
  <si>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</si>
  <si>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</si>
  <si>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</si>
  <si>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</si>
  <si>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</si>
  <si>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</si>
  <si>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</si>
  <si>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</si>
  <si>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</si>
  <si>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</si>
  <si>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</si>
  <si>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</si>
  <si>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</si>
  <si>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</si>
  <si>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</si>
  <si>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</si>
  <si>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</si>
  <si>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</si>
  <si>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</si>
  <si>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</si>
  <si>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</si>
  <si>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</si>
  <si>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</si>
  <si>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</si>
  <si>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</si>
  <si>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</si>
  <si>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</si>
  <si>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</si>
  <si>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</si>
  <si>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</si>
  <si>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</si>
  <si>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</si>
  <si>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</si>
  <si>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</si>
  <si>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</si>
  <si>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</si>
  <si>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</si>
  <si>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</si>
  <si>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</si>
  <si>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</si>
  <si>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</si>
  <si>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</si>
  <si>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</si>
  <si>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</si>
  <si>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</si>
  <si>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</si>
  <si>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</si>
  <si>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</si>
  <si>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</si>
  <si>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</si>
  <si>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</si>
  <si>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</si>
  <si>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</si>
  <si>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</si>
  <si>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</si>
  <si>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</si>
  <si>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</si>
  <si>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</si>
  <si>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</si>
  <si>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</si>
  <si>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</si>
  <si>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</si>
  <si>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</si>
  <si>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</si>
  <si>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</si>
  <si>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</si>
  <si>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</si>
  <si>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</si>
  <si>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</si>
  <si>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</si>
  <si>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</si>
  <si>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</si>
  <si>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</si>
  <si>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</si>
  <si>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</si>
  <si>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</si>
  <si>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</si>
  <si>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</si>
  <si>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</si>
  <si>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</si>
  <si>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</si>
  <si>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</si>
  <si>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</si>
  <si>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</si>
  <si>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</si>
  <si>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</si>
  <si>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</si>
  <si>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</si>
  <si>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</si>
  <si>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</si>
  <si>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</si>
  <si>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</si>
  <si>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</si>
  <si>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</si>
  <si>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</si>
  <si>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</si>
  <si>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</si>
  <si>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</si>
  <si>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</si>
  <si>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</si>
  <si>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</si>
  <si>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</si>
  <si>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</si>
  <si>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</si>
  <si>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</si>
  <si>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</si>
  <si>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</si>
  <si>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</si>
  <si>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</si>
  <si>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</si>
  <si>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</si>
  <si>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</si>
  <si>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</si>
  <si>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</si>
  <si>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</si>
  <si>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</si>
  <si>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</si>
  <si>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</si>
  <si>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</si>
  <si>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</si>
  <si>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</si>
  <si>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</si>
  <si>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</si>
  <si>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</si>
  <si>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</si>
  <si>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</si>
  <si>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</si>
  <si>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</si>
  <si>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</si>
  <si>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</si>
  <si>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</si>
  <si>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</si>
  <si>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</si>
  <si>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</si>
  <si>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</si>
  <si>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</si>
  <si>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</si>
  <si>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</si>
  <si>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</si>
  <si>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</si>
  <si>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</si>
  <si>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</si>
  <si>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</si>
  <si>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</si>
  <si>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</si>
  <si>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</si>
  <si>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</si>
  <si>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</si>
  <si>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</si>
  <si>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</si>
  <si>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</si>
  <si>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</si>
  <si>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</si>
  <si>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</si>
  <si>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</si>
  <si>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</si>
  <si>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</si>
  <si>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</si>
  <si>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</si>
  <si>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</si>
  <si>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</si>
  <si>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</si>
  <si>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</si>
  <si>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</si>
  <si>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</si>
  <si>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</si>
  <si>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</si>
  <si>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</si>
  <si>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</si>
  <si>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</si>
  <si>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</si>
  <si>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</si>
  <si>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</si>
  <si>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</si>
  <si>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</si>
  <si>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</si>
  <si>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</si>
  <si>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</si>
  <si>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</si>
  <si>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</si>
  <si>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</si>
  <si>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</si>
  <si>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</si>
  <si>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</si>
  <si>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</si>
  <si>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</si>
  <si>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</si>
  <si>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</si>
  <si>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</si>
  <si>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</si>
  <si>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</si>
  <si>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</si>
  <si>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</si>
  <si>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</si>
  <si>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</si>
  <si>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</si>
  <si>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</si>
  <si>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</si>
  <si>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</si>
  <si>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</si>
  <si>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</si>
  <si>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</si>
  <si>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</si>
  <si>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</si>
  <si>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</si>
  <si>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</si>
  <si>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</si>
  <si>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</si>
  <si>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</si>
  <si>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</si>
  <si>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</si>
  <si>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</si>
  <si>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</si>
  <si>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</si>
  <si>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</si>
  <si>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</si>
  <si>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</si>
  <si>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</si>
  <si>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</si>
  <si>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</si>
  <si>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</si>
  <si>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</si>
  <si>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</si>
  <si>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</si>
  <si>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</si>
  <si>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</si>
  <si>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</si>
  <si>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</si>
  <si>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</si>
  <si>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</si>
  <si>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</si>
  <si>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</si>
  <si>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</si>
  <si>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</si>
  <si>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</si>
  <si>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</si>
  <si>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</si>
  <si>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</si>
  <si>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</si>
  <si>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</si>
  <si>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</si>
  <si>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</si>
  <si>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</si>
  <si>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</si>
  <si>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</si>
  <si>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</si>
  <si>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</si>
  <si>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</si>
  <si>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</si>
  <si>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</si>
  <si>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</si>
  <si>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</si>
  <si>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</si>
  <si>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</si>
  <si>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</si>
  <si>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</si>
  <si>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</si>
  <si>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</si>
  <si>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</si>
  <si>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</si>
  <si>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</si>
  <si>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</si>
  <si>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</si>
  <si>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</si>
  <si>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</si>
  <si>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</si>
  <si>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</si>
  <si>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</si>
  <si>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</si>
  <si>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</si>
  <si>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</si>
  <si>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</si>
  <si>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</si>
  <si>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</si>
  <si>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</si>
  <si>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</si>
  <si>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</si>
  <si>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</si>
  <si>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</si>
  <si>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</si>
  <si>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</si>
  <si>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</si>
  <si>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</si>
  <si>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</si>
  <si>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</si>
  <si>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</si>
  <si>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</si>
  <si>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</si>
  <si>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</si>
  <si>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</si>
  <si>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</si>
  <si>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</si>
  <si>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</si>
  <si>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</si>
  <si>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</si>
  <si>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</si>
  <si>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</si>
  <si>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</si>
  <si>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</si>
  <si>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</si>
  <si>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</si>
  <si>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</si>
  <si>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</si>
  <si>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</si>
  <si>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</si>
  <si>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</si>
  <si>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</si>
  <si>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</si>
  <si>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</si>
  <si>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</si>
  <si>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</si>
  <si>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</si>
  <si>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</si>
  <si>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</si>
  <si>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</si>
  <si>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</si>
  <si>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</si>
  <si>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</si>
  <si>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</si>
  <si>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</si>
  <si>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</si>
  <si>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</si>
  <si>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</si>
  <si>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</si>
  <si>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</si>
  <si>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</si>
  <si>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</si>
  <si>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</si>
  <si>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</si>
  <si>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</si>
  <si>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</si>
  <si>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</si>
  <si>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</si>
  <si>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</si>
  <si>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</si>
  <si>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</si>
  <si>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</si>
  <si>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</si>
  <si>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</si>
  <si>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</si>
  <si>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</si>
  <si>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</si>
  <si>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</si>
  <si>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</si>
  <si>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</si>
  <si>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</si>
  <si>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</si>
  <si>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</si>
  <si>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</si>
  <si>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</si>
  <si>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</si>
  <si>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</si>
  <si>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</si>
  <si>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</si>
  <si>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</si>
  <si>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</si>
  <si>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</si>
  <si>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</si>
  <si>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</si>
  <si>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</si>
  <si>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</si>
  <si>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</si>
  <si>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</si>
  <si>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</si>
  <si>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</si>
  <si>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</si>
  <si>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</si>
  <si>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</si>
  <si>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</si>
  <si>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</si>
  <si>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</si>
  <si>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</si>
  <si>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</si>
  <si>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</si>
  <si>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</si>
  <si>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</si>
  <si>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</si>
  <si>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</si>
  <si>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</si>
  <si>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</si>
  <si>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</si>
  <si>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</si>
  <si>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</si>
  <si>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</si>
  <si>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</si>
  <si>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</si>
  <si>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</si>
  <si>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</si>
  <si>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</si>
  <si>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</si>
  <si>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</si>
  <si>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</si>
  <si>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</si>
  <si>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</si>
  <si>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</si>
  <si>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</si>
  <si>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</si>
  <si>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</si>
  <si>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</si>
  <si>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</si>
  <si>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</si>
  <si>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</si>
  <si>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</si>
  <si>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</si>
  <si>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</si>
  <si>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</si>
  <si>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</si>
  <si>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</si>
  <si>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</si>
  <si>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</si>
  <si>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</si>
  <si>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</si>
  <si>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</si>
  <si>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</si>
  <si>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</si>
  <si>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</si>
  <si>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</si>
  <si>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</si>
  <si>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</si>
  <si>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</si>
  <si>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</si>
  <si>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</si>
  <si>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</si>
  <si>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</si>
  <si>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</si>
  <si>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</si>
  <si>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</si>
  <si>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</si>
  <si>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</si>
  <si>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</si>
  <si>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</si>
  <si>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</si>
  <si>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</si>
  <si>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</si>
  <si>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</si>
  <si>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</si>
  <si>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</si>
  <si>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</si>
  <si>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</si>
  <si>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</si>
  <si>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</si>
  <si>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</si>
  <si>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</si>
  <si>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</si>
  <si>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</si>
  <si>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</si>
  <si>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</si>
  <si>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</si>
  <si>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</si>
  <si>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</si>
  <si>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</si>
  <si>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</si>
  <si>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</si>
  <si>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</si>
  <si>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</si>
  <si>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</si>
  <si>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</si>
  <si>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</si>
  <si>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</si>
  <si>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</si>
  <si>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</si>
  <si>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</si>
  <si>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</si>
  <si>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</si>
  <si>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</si>
  <si>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</si>
  <si>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</si>
  <si>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</si>
  <si>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</si>
  <si>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</si>
  <si>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</si>
  <si>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</si>
  <si>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</si>
  <si>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</si>
  <si>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</si>
  <si>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</si>
  <si>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</si>
  <si>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</si>
  <si>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</si>
  <si>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</si>
  <si>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</si>
  <si>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</si>
  <si>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</si>
  <si>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</si>
  <si>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</si>
  <si>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</si>
  <si>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</si>
  <si>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</si>
  <si>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</si>
  <si>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</si>
  <si>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</si>
  <si>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</si>
  <si>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</si>
  <si>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</si>
  <si>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</si>
  <si>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</si>
  <si>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</si>
  <si>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</si>
  <si>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</si>
  <si>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</si>
  <si>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</si>
  <si>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</si>
  <si>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</si>
  <si>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</si>
  <si>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</si>
  <si>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</si>
  <si>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</si>
  <si>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</si>
  <si>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</si>
  <si>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</si>
  <si>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</si>
  <si>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</si>
  <si>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</si>
  <si>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</si>
  <si>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</si>
  <si>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</si>
  <si>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</si>
  <si>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</si>
  <si>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</si>
  <si>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</si>
  <si>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</si>
  <si>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</si>
  <si>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</si>
  <si>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</si>
  <si>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</si>
  <si>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</si>
  <si>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</si>
  <si>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</si>
  <si>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</si>
  <si>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</si>
  <si>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</si>
  <si>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</si>
  <si>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</si>
  <si>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</si>
  <si>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</si>
  <si>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</si>
  <si>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</si>
  <si>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</si>
  <si>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</si>
  <si>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</si>
  <si>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</si>
  <si>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</si>
  <si>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</si>
  <si>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</si>
  <si>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</si>
  <si>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</si>
  <si>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</si>
  <si>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</si>
  <si>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</si>
  <si>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</si>
  <si>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</si>
  <si>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</si>
  <si>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</si>
  <si>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</si>
  <si>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</si>
  <si>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</si>
  <si>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</si>
  <si>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</si>
  <si>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</si>
  <si>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</si>
  <si>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</si>
  <si>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</si>
  <si>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</si>
  <si>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</si>
  <si>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</si>
  <si>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</si>
  <si>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</si>
  <si>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</si>
  <si>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</si>
  <si>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</si>
  <si>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</si>
  <si>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</si>
  <si>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</si>
  <si>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</si>
  <si>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</si>
  <si>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</si>
  <si>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</si>
  <si>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</si>
  <si>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</si>
  <si>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</si>
  <si>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</si>
  <si>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</si>
  <si>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</si>
  <si>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</si>
  <si>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</si>
  <si>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</si>
  <si>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</si>
  <si>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</si>
  <si>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</si>
  <si>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</si>
  <si>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</si>
  <si>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</si>
  <si>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</si>
  <si>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</si>
  <si>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</si>
  <si>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</si>
  <si>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</si>
  <si>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</si>
  <si>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</si>
  <si>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</si>
  <si>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</si>
  <si>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</si>
  <si>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</si>
  <si>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</si>
  <si>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</si>
  <si>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</si>
  <si>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</si>
  <si>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</si>
  <si>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</si>
  <si>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</si>
  <si>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</si>
  <si>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</si>
  <si>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</si>
  <si>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</si>
  <si>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</si>
  <si>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</si>
  <si>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</si>
  <si>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</si>
  <si>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</si>
  <si>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</si>
  <si>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</si>
  <si>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</si>
  <si>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</si>
  <si>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</si>
  <si>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</si>
  <si>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</si>
  <si>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</si>
  <si>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</si>
  <si>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</si>
  <si>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</si>
  <si>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</si>
  <si>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</si>
  <si>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</si>
  <si>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</si>
  <si>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</si>
  <si>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</si>
  <si>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</si>
  <si>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</si>
  <si>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</si>
  <si>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</si>
  <si>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</si>
  <si>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</si>
  <si>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</si>
  <si>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</si>
  <si>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</si>
  <si>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</si>
  <si>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</si>
  <si>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</si>
  <si>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</si>
  <si>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</si>
  <si>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</si>
  <si>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</si>
  <si>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</si>
  <si>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</si>
  <si>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</si>
  <si>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</si>
  <si>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</si>
  <si>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</si>
  <si>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</si>
  <si>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</si>
  <si>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</si>
  <si>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</si>
  <si>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</si>
  <si>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</si>
  <si>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</si>
  <si>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</si>
  <si>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</si>
  <si>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</si>
  <si>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</si>
  <si>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</si>
  <si>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</si>
  <si>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</si>
  <si>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</si>
  <si>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</si>
  <si>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</si>
  <si>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</si>
  <si>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</si>
  <si>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</si>
  <si>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</si>
  <si>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</si>
  <si>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</si>
  <si>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</si>
  <si>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</si>
  <si>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</si>
  <si>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</si>
  <si>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</si>
  <si>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</si>
  <si>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</si>
  <si>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</si>
  <si>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</si>
  <si>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</si>
  <si>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</si>
  <si>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</si>
  <si>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</si>
  <si>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</si>
  <si>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</si>
  <si>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</si>
  <si>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</si>
  <si>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</si>
  <si>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</si>
  <si>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</si>
  <si>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</si>
  <si>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</si>
  <si>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</si>
  <si>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</si>
  <si>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</si>
  <si>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</si>
  <si>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</si>
  <si>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</si>
  <si>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</si>
  <si>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</si>
  <si>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</si>
  <si>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</si>
  <si>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</si>
  <si>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</si>
  <si>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</si>
  <si>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</si>
  <si>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</si>
  <si>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</si>
  <si>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</si>
  <si>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</si>
  <si>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</si>
  <si>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</si>
  <si>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</si>
  <si>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</si>
  <si>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</si>
  <si>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</si>
  <si>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</si>
  <si>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</si>
  <si>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</si>
  <si>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</si>
  <si>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</si>
  <si>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</si>
  <si>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</si>
  <si>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</si>
  <si>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</si>
  <si>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</si>
  <si>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</si>
  <si>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</si>
  <si>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</si>
  <si>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</si>
  <si>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</si>
  <si>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</si>
  <si>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</si>
  <si>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</si>
  <si>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</si>
  <si>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</si>
  <si>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</si>
  <si>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</si>
  <si>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</si>
  <si>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</si>
  <si>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</si>
  <si>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</si>
  <si>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</si>
  <si>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</si>
  <si>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</si>
  <si>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</si>
  <si>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</si>
  <si>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</si>
  <si>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</si>
  <si>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</si>
  <si>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</si>
  <si>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</si>
  <si>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</si>
  <si>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</si>
  <si>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</si>
  <si>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</si>
  <si>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</si>
  <si>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</si>
  <si>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</si>
  <si>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</si>
  <si>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</si>
  <si>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</si>
  <si>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</si>
  <si>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</si>
  <si>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</si>
  <si>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</si>
  <si>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</si>
  <si>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</si>
  <si>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</si>
  <si>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</si>
  <si>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</si>
  <si>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</si>
  <si>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</si>
  <si>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</si>
  <si>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</si>
  <si>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</si>
  <si>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</si>
  <si>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</si>
  <si>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</si>
  <si>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</si>
  <si>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</si>
  <si>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</si>
  <si>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</si>
  <si>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</si>
  <si>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</si>
  <si>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</si>
  <si>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</si>
  <si>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</si>
  <si>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</si>
  <si>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</si>
  <si>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</si>
  <si>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</si>
  <si>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</si>
  <si>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</si>
  <si>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</si>
  <si>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</si>
  <si>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</si>
  <si>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</si>
  <si>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</si>
  <si>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</si>
  <si>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</si>
  <si>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</si>
  <si>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</si>
  <si>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</si>
  <si>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</si>
  <si>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</si>
  <si>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</si>
  <si>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</si>
  <si>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</si>
  <si>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</si>
  <si>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</si>
  <si>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</si>
  <si>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</si>
  <si>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</si>
  <si>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</si>
  <si>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</si>
  <si>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</si>
  <si>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</si>
  <si>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</si>
  <si>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</si>
  <si>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</si>
  <si>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</si>
  <si>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</si>
  <si>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</si>
  <si>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</si>
  <si>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</si>
  <si>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</si>
  <si>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</si>
  <si>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</si>
  <si>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</si>
  <si>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</si>
  <si>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</si>
  <si>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</si>
  <si>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</si>
  <si>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</si>
  <si>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</si>
  <si>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</si>
  <si>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</si>
  <si>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</si>
  <si>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</si>
  <si>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</si>
  <si>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</si>
  <si>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</si>
  <si>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</si>
  <si>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</si>
  <si>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</si>
  <si>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</si>
  <si>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</si>
  <si>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</si>
  <si>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</si>
  <si>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</si>
  <si>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</si>
  <si>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</si>
  <si>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</si>
  <si>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</si>
  <si>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</si>
  <si>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</si>
  <si>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</si>
  <si>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</si>
  <si>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</si>
  <si>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</si>
  <si>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</si>
  <si>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</si>
  <si>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</si>
  <si>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</si>
  <si>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</si>
  <si>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</si>
  <si>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</si>
  <si>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</si>
  <si>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</si>
  <si>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</si>
  <si>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</si>
  <si>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</si>
  <si>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</si>
  <si>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</si>
  <si>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</si>
  <si>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</si>
  <si>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</si>
  <si>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</si>
  <si>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</si>
  <si>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</si>
  <si>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</si>
  <si>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</si>
  <si>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</si>
  <si>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</si>
  <si>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</si>
  <si>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</si>
  <si>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</si>
  <si>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</si>
  <si>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</si>
  <si>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</si>
  <si>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</si>
  <si>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</si>
  <si>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</si>
  <si>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</si>
  <si>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</si>
  <si>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</si>
  <si>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</si>
  <si>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</si>
  <si>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</si>
  <si>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</si>
  <si>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</si>
  <si>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</si>
  <si>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</si>
  <si>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</si>
  <si>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</si>
  <si>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</si>
  <si>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</si>
  <si>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</si>
  <si>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</si>
  <si>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</si>
  <si>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</si>
  <si>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</si>
  <si>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</si>
  <si>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</si>
  <si>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</si>
  <si>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</si>
  <si>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</si>
  <si>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</si>
  <si>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</si>
  <si>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</si>
  <si>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</si>
  <si>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</si>
  <si>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</si>
  <si>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</si>
  <si>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</si>
  <si>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</si>
  <si>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</si>
  <si>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</si>
  <si>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</si>
  <si>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</si>
  <si>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</si>
  <si>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</si>
  <si>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</si>
  <si>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</si>
  <si>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</si>
  <si>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</si>
  <si>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</si>
  <si>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</si>
  <si>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</si>
  <si>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</si>
  <si>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</si>
  <si>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</si>
  <si>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</si>
  <si>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</si>
  <si>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</si>
  <si>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</si>
  <si>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</si>
  <si>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</si>
  <si>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</si>
  <si>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</si>
  <si>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</si>
  <si>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</si>
  <si>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</si>
  <si>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</si>
  <si>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</si>
  <si>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</si>
  <si>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</si>
  <si>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</si>
  <si>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</si>
  <si>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</si>
  <si>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</si>
  <si>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</si>
  <si>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</si>
  <si>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</si>
  <si>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</si>
  <si>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</si>
  <si>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</si>
  <si>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</si>
  <si>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</si>
  <si>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</si>
  <si>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</si>
  <si>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</si>
  <si>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</si>
  <si>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</si>
  <si>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</si>
  <si>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</si>
  <si>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</si>
  <si>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</si>
  <si>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</si>
  <si>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</si>
  <si>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</si>
  <si>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</si>
  <si>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</si>
  <si>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</si>
  <si>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</si>
  <si>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</si>
  <si>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</si>
  <si>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</si>
  <si>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</si>
  <si>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</si>
  <si>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</si>
  <si>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</si>
  <si>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</si>
  <si>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</si>
  <si>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</si>
  <si>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</si>
  <si>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</si>
  <si>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</si>
  <si>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</si>
  <si>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</si>
  <si>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</si>
  <si>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</si>
  <si>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</si>
  <si>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</si>
  <si>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</si>
  <si>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</si>
  <si>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</si>
  <si>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</si>
  <si>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</si>
  <si>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</si>
  <si>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</si>
  <si>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</si>
  <si>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</si>
  <si>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</si>
  <si>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</si>
  <si>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</si>
  <si>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</si>
  <si>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</si>
  <si>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</si>
  <si>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</si>
  <si>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</si>
  <si>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</si>
  <si>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</si>
  <si>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</si>
  <si>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</si>
  <si>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</si>
  <si>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</si>
  <si>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</si>
  <si>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</si>
  <si>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</si>
  <si>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</si>
  <si>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</si>
  <si>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</si>
  <si>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</si>
  <si>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</si>
  <si>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</si>
  <si>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</si>
  <si>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</si>
  <si>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</si>
  <si>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</si>
  <si>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</si>
  <si>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</si>
  <si>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</si>
  <si>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</si>
  <si>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</si>
  <si>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</si>
  <si>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</si>
  <si>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</si>
  <si>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</si>
  <si>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</si>
  <si>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</si>
  <si>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</si>
  <si>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</si>
  <si>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</si>
  <si>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</si>
  <si>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</si>
  <si>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</si>
  <si>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</si>
  <si>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</si>
  <si>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</si>
  <si>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</si>
  <si>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</si>
  <si>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</si>
  <si>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</si>
  <si>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</si>
  <si>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</si>
  <si>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</si>
  <si>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</si>
  <si>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</si>
  <si>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</si>
  <si>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</si>
  <si>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</si>
  <si>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</si>
  <si>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</si>
  <si>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</si>
  <si>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</si>
  <si>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</si>
  <si>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</si>
  <si>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</si>
  <si>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</si>
  <si>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</si>
  <si>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</si>
  <si>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</si>
  <si>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</si>
  <si>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</si>
  <si>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</si>
  <si>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</si>
  <si>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</si>
  <si>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</si>
  <si>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</si>
  <si>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</si>
  <si>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</si>
  <si>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</si>
  <si>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</si>
  <si>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</si>
  <si>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</si>
  <si>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</si>
  <si>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</si>
  <si>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</si>
  <si>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</si>
  <si>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</si>
  <si>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</si>
  <si>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</si>
  <si>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</si>
  <si>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</si>
  <si>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</si>
  <si>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</si>
  <si>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</si>
  <si>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</si>
  <si>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</si>
  <si>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</si>
  <si>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</si>
  <si>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</si>
  <si>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</si>
  <si>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</si>
  <si>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</si>
  <si>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</si>
  <si>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</si>
  <si>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</si>
  <si>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</si>
  <si>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</si>
  <si>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</si>
  <si>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</si>
  <si>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</si>
  <si>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</si>
  <si>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</si>
  <si>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</si>
  <si>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</si>
  <si>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</si>
  <si>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</si>
  <si>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</si>
  <si>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</si>
  <si>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</si>
  <si>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</si>
  <si>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</si>
  <si>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</si>
  <si>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</si>
  <si>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</si>
  <si>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</si>
  <si>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</si>
  <si>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</si>
  <si>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</si>
  <si>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</si>
  <si>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</si>
  <si>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</si>
  <si>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</si>
  <si>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</si>
  <si>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</si>
  <si>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</si>
  <si>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</si>
  <si>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</si>
  <si>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</si>
  <si>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</si>
  <si>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</si>
  <si>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</si>
  <si>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</si>
  <si>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</si>
  <si>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</si>
  <si>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</si>
  <si>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</si>
  <si>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</si>
  <si>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</si>
  <si>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</si>
  <si>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</si>
  <si>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</si>
  <si>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</si>
  <si>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</si>
  <si>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</si>
  <si>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</si>
  <si>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</si>
  <si>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</si>
  <si>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</si>
  <si>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</si>
  <si>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</si>
  <si>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</si>
  <si>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</si>
  <si>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</si>
  <si>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</si>
  <si>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</si>
  <si>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</si>
  <si>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</si>
  <si>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</si>
  <si>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</si>
  <si>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</si>
  <si>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</si>
  <si>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</si>
  <si>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</si>
  <si>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</si>
  <si>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</si>
  <si>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</si>
  <si>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</si>
  <si>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</si>
  <si>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</si>
  <si>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</si>
  <si>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</si>
  <si>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</si>
  <si>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</si>
  <si>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</si>
  <si>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</si>
  <si>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</si>
  <si>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</si>
  <si>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</si>
  <si>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</si>
  <si>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</si>
  <si>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</si>
  <si>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</si>
  <si>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</si>
  <si>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</si>
  <si>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</si>
  <si>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</si>
  <si>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</si>
  <si>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</si>
  <si>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</si>
  <si>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</si>
  <si>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</si>
  <si>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</si>
  <si>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</si>
  <si>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</si>
  <si>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</si>
  <si>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</si>
  <si>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</si>
  <si>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</si>
  <si>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</si>
  <si>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</si>
  <si>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</si>
  <si>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</si>
  <si>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</si>
  <si>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</si>
  <si>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</si>
  <si>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</si>
  <si>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</si>
  <si>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</si>
  <si>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</si>
  <si>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</si>
  <si>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</si>
  <si>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</si>
  <si>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</si>
  <si>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</si>
  <si>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</si>
  <si>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</si>
  <si>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</si>
  <si>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</si>
  <si>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</si>
  <si>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</si>
  <si>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</si>
  <si>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</si>
  <si>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</si>
  <si>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</si>
  <si>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</si>
  <si>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</si>
  <si>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</si>
  <si>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</si>
  <si>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</si>
  <si>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</si>
  <si>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</si>
  <si>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</si>
  <si>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</si>
  <si>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</si>
  <si>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</si>
  <si>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</si>
  <si>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</si>
  <si>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</si>
  <si>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</si>
  <si>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</si>
  <si>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</si>
  <si>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</si>
  <si>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</si>
  <si>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</si>
  <si>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</si>
  <si>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</si>
  <si>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</si>
  <si>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</si>
  <si>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</si>
  <si>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</si>
  <si>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</si>
  <si>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</si>
  <si>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</si>
  <si>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</si>
  <si>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</si>
  <si>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</si>
  <si>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</si>
  <si>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</si>
  <si>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</si>
  <si>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</si>
  <si>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</si>
  <si>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</si>
  <si>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</si>
  <si>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</si>
  <si>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</si>
  <si>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</si>
  <si>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</si>
  <si>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</si>
  <si>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</si>
  <si>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</si>
  <si>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</si>
  <si>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</si>
  <si>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</si>
  <si>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</si>
  <si>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</si>
  <si>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</si>
  <si>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</si>
  <si>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</si>
  <si>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</si>
  <si>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</si>
  <si>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</si>
  <si>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</si>
  <si>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</si>
  <si>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</si>
  <si>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</si>
  <si>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</si>
  <si>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</si>
  <si>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</si>
  <si>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</si>
  <si>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</si>
  <si>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</si>
  <si>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</si>
  <si>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</si>
  <si>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</si>
  <si>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</si>
  <si>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</si>
  <si>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</si>
  <si>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</si>
  <si>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</si>
  <si>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</si>
  <si>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</si>
  <si>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</si>
  <si>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</si>
  <si>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</si>
  <si>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</si>
  <si>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</si>
  <si>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</si>
  <si>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</si>
  <si>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</si>
  <si>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</si>
  <si>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</si>
  <si>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</si>
  <si>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</si>
  <si>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</si>
  <si>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</si>
  <si>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</si>
  <si>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</si>
  <si>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</si>
  <si>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</si>
  <si>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</si>
  <si>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</si>
  <si>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</si>
  <si>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</si>
  <si>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</si>
  <si>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</si>
  <si>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</si>
  <si>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</si>
  <si>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</si>
  <si>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</si>
  <si>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</si>
  <si>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</si>
  <si>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</si>
  <si>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</si>
  <si>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</si>
  <si>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</si>
  <si>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</si>
  <si>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</si>
  <si>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</si>
  <si>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</si>
  <si>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</si>
  <si>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</si>
  <si>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</si>
  <si>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</si>
  <si>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</si>
  <si>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</si>
  <si>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</si>
  <si>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</si>
  <si>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</si>
  <si>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</si>
  <si>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</si>
  <si>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</si>
  <si>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</si>
  <si>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</si>
  <si>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</si>
  <si>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</si>
  <si>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</si>
  <si>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</si>
  <si>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</si>
  <si>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</si>
  <si>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</si>
  <si>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</si>
  <si>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</si>
  <si>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</si>
  <si>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</si>
  <si>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</si>
  <si>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</si>
  <si>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</si>
  <si>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</si>
  <si>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</si>
  <si>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</si>
  <si>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</si>
  <si>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</si>
  <si>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</si>
  <si>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</si>
  <si>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</si>
  <si>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</si>
  <si>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</si>
  <si>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</si>
  <si>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</si>
  <si>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</si>
  <si>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</si>
  <si>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</si>
  <si>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</si>
  <si>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</si>
  <si>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</si>
  <si>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</si>
  <si>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</si>
  <si>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</si>
  <si>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</si>
  <si>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</si>
  <si>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</si>
  <si>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</si>
  <si>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</si>
  <si>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</si>
  <si>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</si>
  <si>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</si>
  <si>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</si>
  <si>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</si>
  <si>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</si>
  <si>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</si>
  <si>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</si>
  <si>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</si>
  <si>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</si>
  <si>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</si>
  <si>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</si>
  <si>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</si>
  <si>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</si>
  <si>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</si>
  <si>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</si>
  <si>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</si>
  <si>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</si>
  <si>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</si>
  <si>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</si>
  <si>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</si>
  <si>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</si>
  <si>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</si>
  <si>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</si>
  <si>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</si>
  <si>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</si>
  <si>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</si>
  <si>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</si>
  <si>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</si>
  <si>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</si>
  <si>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</si>
  <si>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</si>
  <si>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</si>
  <si>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</si>
  <si>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</si>
  <si>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</si>
  <si>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</si>
  <si>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</si>
  <si>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</si>
  <si>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</si>
  <si>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</si>
  <si>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</si>
  <si>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</si>
  <si>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</si>
  <si>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</si>
  <si>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</si>
  <si>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</si>
  <si>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</si>
  <si>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</si>
  <si>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</si>
  <si>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</si>
  <si>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</si>
  <si>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</si>
  <si>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</si>
  <si>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</si>
  <si>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</si>
  <si>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</si>
  <si>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</si>
  <si>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</si>
  <si>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</si>
  <si>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</si>
  <si>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</si>
  <si>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</si>
  <si>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</si>
  <si>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</si>
  <si>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</si>
  <si>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</si>
  <si>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</si>
  <si>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</si>
  <si>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</si>
  <si>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</si>
  <si>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</si>
  <si>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</si>
  <si>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</si>
  <si>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</si>
  <si>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</si>
  <si>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</si>
  <si>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</si>
  <si>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</si>
  <si>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</si>
  <si>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</si>
  <si>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</si>
  <si>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</si>
  <si>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</si>
  <si>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</si>
  <si>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</si>
  <si>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</si>
  <si>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</si>
  <si>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</si>
  <si>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</si>
  <si>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</si>
  <si>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</si>
  <si>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</si>
  <si>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</si>
  <si>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</si>
  <si>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</si>
  <si>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</si>
  <si>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</si>
  <si>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</si>
  <si>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</si>
  <si>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</si>
  <si>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</si>
  <si>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</si>
  <si>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</si>
  <si>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</si>
  <si>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</si>
  <si>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</si>
  <si>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</si>
  <si>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</si>
  <si>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</si>
  <si>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</si>
  <si>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</si>
  <si>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</si>
  <si>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</si>
  <si>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</si>
  <si>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</si>
  <si>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</si>
  <si>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</si>
  <si>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</si>
  <si>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</si>
  <si>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</si>
  <si>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</si>
  <si>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</si>
  <si>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</si>
  <si>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</si>
  <si>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</si>
  <si>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</si>
  <si>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</si>
  <si>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</si>
  <si>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</si>
  <si>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</si>
  <si>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</si>
  <si>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</si>
  <si>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</si>
  <si>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</si>
  <si>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</si>
  <si>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</si>
  <si>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</si>
  <si>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</si>
  <si>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</si>
  <si>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</si>
  <si>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</si>
  <si>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</si>
  <si>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</si>
  <si>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</si>
  <si>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</si>
  <si>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</si>
  <si>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</si>
  <si>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</si>
  <si>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</si>
  <si>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</si>
  <si>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</si>
  <si>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</si>
  <si>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</si>
  <si>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</si>
  <si>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</si>
  <si>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</si>
  <si>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</si>
  <si>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</si>
  <si>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</si>
  <si>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</si>
  <si>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</si>
  <si>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</si>
  <si>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</si>
  <si>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</si>
  <si>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</si>
  <si>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</si>
  <si>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</si>
  <si>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</si>
  <si>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</si>
  <si>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</si>
  <si>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</si>
  <si>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</si>
  <si>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</si>
  <si>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</si>
  <si>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</si>
  <si>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</si>
  <si>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</si>
  <si>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</si>
  <si>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</si>
  <si>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</si>
  <si>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</si>
  <si>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</si>
  <si>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</si>
  <si>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</si>
  <si>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</si>
  <si>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</si>
  <si>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</si>
  <si>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</si>
  <si>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</si>
  <si>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</si>
  <si>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</si>
  <si>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</si>
  <si>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</si>
  <si>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</si>
  <si>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</si>
  <si>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</si>
  <si>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</si>
  <si>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</si>
  <si>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</si>
  <si>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</si>
  <si>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</si>
  <si>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</si>
  <si>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</si>
  <si>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</si>
  <si>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</si>
  <si>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</si>
  <si>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</si>
  <si>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</si>
  <si>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</si>
  <si>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</si>
  <si>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</si>
  <si>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</si>
  <si>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</si>
  <si>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</si>
  <si>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</si>
  <si>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</si>
  <si>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</si>
  <si>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</si>
  <si>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</si>
  <si>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</si>
  <si>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</si>
  <si>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</si>
  <si>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</si>
  <si>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</si>
  <si>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</si>
  <si>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</si>
  <si>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</si>
  <si>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</si>
  <si>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</si>
  <si>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</si>
  <si>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</si>
  <si>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</si>
  <si>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</si>
  <si>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</si>
  <si>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</si>
  <si>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</si>
  <si>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</si>
  <si>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</si>
  <si>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</si>
  <si>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</si>
  <si>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</si>
  <si>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</si>
  <si>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</si>
  <si>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</si>
  <si>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</si>
  <si>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</si>
  <si>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</si>
  <si>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</si>
  <si>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</si>
  <si>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</si>
  <si>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</si>
  <si>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</si>
  <si>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</si>
  <si>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</si>
  <si>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</si>
  <si>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</si>
  <si>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</si>
  <si>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</si>
  <si>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</si>
  <si>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</si>
  <si>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</si>
  <si>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</si>
  <si>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</si>
  <si>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</si>
  <si>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</si>
  <si>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</si>
  <si>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</si>
  <si>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</si>
  <si>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</si>
  <si>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</si>
  <si>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</si>
  <si>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</si>
  <si>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</si>
  <si>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</si>
  <si>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</si>
  <si>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</si>
  <si>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</si>
  <si>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</si>
  <si>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</si>
  <si>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</si>
  <si>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</si>
  <si>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</si>
  <si>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</si>
  <si>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</si>
  <si>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</si>
  <si>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</si>
  <si>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</si>
  <si>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</si>
  <si>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</si>
  <si>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</si>
  <si>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</si>
  <si>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</si>
  <si>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</si>
  <si>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</si>
  <si>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</si>
  <si>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</si>
  <si>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</si>
  <si>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</si>
  <si>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</si>
  <si>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</si>
  <si>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</si>
  <si>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</si>
  <si>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</si>
  <si>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</si>
  <si>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</si>
  <si>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</si>
  <si>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</si>
  <si>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</si>
  <si>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</si>
  <si>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</si>
  <si>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</si>
  <si>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</si>
  <si>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</si>
  <si>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</si>
  <si>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</si>
  <si>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</si>
  <si>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</si>
  <si>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</si>
  <si>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</si>
  <si>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</si>
  <si>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</si>
  <si>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</si>
  <si>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</si>
  <si>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</si>
  <si>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</si>
  <si>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</si>
  <si>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</si>
  <si>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</si>
  <si>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</si>
  <si>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</si>
  <si>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</si>
  <si>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</si>
  <si>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</si>
  <si>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</si>
  <si>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</si>
  <si>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</si>
  <si>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</si>
  <si>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</si>
  <si>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</si>
  <si>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</si>
  <si>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</si>
  <si>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</si>
  <si>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</si>
  <si>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</si>
  <si>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</si>
  <si>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</si>
  <si>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</si>
  <si>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</si>
  <si>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</si>
  <si>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</si>
  <si>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</si>
  <si>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</si>
  <si>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</si>
  <si>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</si>
  <si>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</si>
  <si>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</si>
  <si>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</si>
  <si>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</si>
  <si>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</si>
  <si>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</si>
  <si>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</si>
  <si>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</si>
  <si>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</si>
  <si>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</si>
  <si>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</si>
  <si>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</si>
  <si>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</si>
  <si>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</si>
  <si>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</si>
  <si>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</si>
  <si>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</si>
  <si>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</si>
  <si>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</si>
  <si>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</si>
  <si>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</si>
  <si>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</si>
  <si>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</si>
  <si>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</si>
  <si>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</si>
  <si>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</si>
  <si>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</si>
  <si>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</si>
  <si>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</si>
  <si>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</si>
  <si>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</si>
  <si>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</si>
  <si>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</si>
  <si>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</si>
  <si>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</si>
  <si>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</si>
  <si>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</si>
  <si>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</si>
  <si>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</si>
  <si>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</si>
  <si>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</si>
  <si>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</si>
  <si>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</si>
  <si>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</si>
  <si>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</si>
  <si>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</si>
  <si>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</si>
  <si>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</si>
  <si>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</si>
  <si>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</si>
  <si>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</si>
  <si>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</si>
  <si>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</si>
  <si>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</si>
  <si>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</si>
  <si>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</si>
  <si>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</si>
  <si>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</si>
  <si>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</si>
  <si>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</si>
  <si>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</si>
  <si>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</si>
  <si>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</si>
  <si>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</si>
  <si>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</si>
  <si>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</si>
  <si>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</si>
  <si>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</si>
  <si>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</si>
  <si>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</si>
  <si>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</si>
  <si>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</si>
  <si>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</si>
  <si>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</si>
  <si>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</si>
  <si>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</si>
  <si>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</si>
  <si>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</si>
  <si>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</si>
  <si>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</si>
  <si>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</si>
  <si>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</si>
  <si>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</si>
  <si>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</si>
  <si>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</si>
  <si>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</si>
  <si>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</si>
  <si>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</si>
  <si>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</si>
  <si>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</si>
  <si>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</si>
  <si>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</si>
  <si>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</si>
  <si>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</si>
  <si>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</si>
  <si>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</si>
  <si>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</si>
  <si>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</si>
  <si>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</si>
  <si>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</si>
  <si>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</si>
  <si>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</si>
  <si>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</si>
  <si>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</si>
  <si>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</si>
  <si>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</si>
  <si>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</si>
  <si>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</si>
  <si>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</si>
  <si>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</si>
  <si>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</si>
  <si>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</si>
  <si>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</si>
  <si>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</si>
  <si>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</si>
  <si>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</si>
  <si>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</si>
  <si>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</si>
  <si>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</si>
  <si>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</si>
  <si>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</si>
  <si>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</si>
  <si>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</si>
  <si>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</si>
  <si>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</si>
  <si>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</si>
  <si>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</si>
  <si>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</si>
  <si>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</si>
  <si>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</si>
  <si>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</si>
  <si>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</si>
  <si>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</si>
  <si>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</si>
  <si>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</si>
  <si>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</si>
  <si>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</si>
  <si>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</si>
  <si>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</si>
  <si>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</si>
  <si>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</si>
  <si>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</si>
  <si>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</si>
  <si>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</si>
  <si>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</si>
  <si>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</si>
  <si>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</si>
  <si>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</si>
  <si>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</si>
  <si>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</si>
  <si>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</si>
  <si>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</si>
  <si>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</si>
  <si>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</si>
  <si>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</si>
  <si>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</si>
  <si>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</si>
  <si>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</si>
  <si>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</si>
  <si>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</si>
  <si>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</si>
  <si>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</si>
  <si>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</si>
  <si>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</si>
  <si>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</si>
  <si>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</si>
  <si>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</si>
  <si>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</si>
  <si>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</si>
  <si>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</si>
  <si>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</si>
  <si>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</si>
  <si>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</si>
  <si>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</si>
  <si>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</si>
  <si>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</si>
  <si>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</si>
  <si>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</si>
  <si>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</si>
  <si>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</si>
  <si>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</si>
  <si>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</si>
  <si>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</si>
  <si>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</si>
  <si>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</si>
  <si>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</si>
  <si>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</si>
  <si>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</si>
  <si>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</si>
  <si>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</si>
  <si>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</si>
  <si>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</si>
  <si>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</si>
  <si>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</si>
  <si>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</si>
  <si>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</si>
  <si>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</si>
  <si>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</si>
  <si>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</si>
  <si>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</si>
  <si>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</si>
  <si>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</si>
  <si>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</si>
  <si>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</si>
  <si>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</si>
  <si>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</si>
  <si>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</si>
  <si>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</si>
  <si>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</si>
  <si>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</si>
  <si>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</si>
  <si>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</si>
  <si>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</si>
  <si>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</si>
  <si>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</si>
  <si>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</si>
  <si>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</si>
  <si>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</si>
  <si>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</si>
  <si>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</si>
  <si>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</si>
  <si>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</si>
  <si>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</si>
  <si>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</si>
  <si>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</si>
  <si>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</si>
  <si>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</si>
  <si>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</si>
  <si>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</si>
  <si>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</si>
  <si>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</si>
  <si>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</si>
  <si>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</si>
  <si>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</si>
  <si>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</si>
  <si>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</si>
  <si>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</si>
  <si>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</si>
  <si>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</si>
  <si>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</si>
  <si>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</si>
  <si>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</si>
  <si>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</si>
  <si>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</si>
  <si>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</si>
  <si>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</si>
  <si>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</si>
  <si>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</si>
  <si>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</si>
  <si>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</si>
  <si>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</si>
  <si>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</si>
  <si>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</si>
  <si>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</si>
  <si>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</si>
  <si>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</si>
  <si>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</si>
  <si>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</si>
  <si>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</si>
  <si>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</si>
  <si>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</si>
  <si>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</si>
  <si>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</si>
  <si>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</si>
  <si>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</si>
  <si>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</si>
  <si>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</si>
  <si>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</si>
  <si>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</si>
  <si>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</si>
  <si>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</si>
  <si>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</si>
  <si>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</si>
  <si>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</si>
  <si>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</si>
  <si>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</si>
  <si>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</si>
  <si>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</si>
  <si>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</si>
  <si>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</si>
  <si>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</si>
  <si>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</si>
  <si>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</si>
  <si>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</si>
  <si>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</si>
  <si>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</si>
  <si>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</si>
  <si>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</si>
  <si>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</si>
  <si>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</si>
  <si>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</si>
  <si>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</si>
  <si>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</si>
  <si>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</si>
  <si>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</si>
  <si>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</si>
  <si>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</si>
  <si>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</si>
  <si>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</si>
  <si>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</si>
  <si>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</si>
  <si>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</si>
  <si>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</si>
  <si>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</si>
  <si>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</si>
  <si>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</si>
  <si>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</si>
  <si>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</si>
  <si>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</si>
  <si>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</si>
  <si>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</si>
  <si>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</si>
  <si>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</si>
  <si>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</si>
  <si>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</si>
  <si>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</si>
  <si>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</si>
  <si>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</si>
  <si>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</si>
  <si>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</si>
  <si>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</si>
  <si>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</si>
  <si>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</si>
  <si>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</si>
  <si>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</si>
  <si>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</si>
  <si>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</si>
  <si>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</si>
  <si>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</si>
  <si>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</si>
  <si>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</si>
  <si>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</si>
  <si>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</si>
  <si>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</si>
  <si>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</si>
  <si>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</si>
  <si>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</si>
  <si>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</si>
  <si>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</si>
  <si>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</si>
  <si>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</si>
  <si>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</si>
  <si>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</si>
  <si>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</si>
  <si>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</si>
  <si>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</si>
  <si>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</si>
  <si>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</si>
  <si>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</si>
  <si>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</si>
  <si>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</si>
  <si>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</si>
  <si>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</si>
  <si>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</si>
  <si>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</si>
  <si>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</si>
  <si>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</si>
  <si>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</si>
  <si>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</si>
  <si>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</si>
  <si>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</si>
  <si>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</si>
  <si>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</si>
  <si>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</si>
  <si>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</si>
  <si>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</si>
  <si>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</si>
  <si>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</si>
  <si>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</si>
  <si>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</si>
  <si>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</si>
  <si>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</si>
  <si>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</si>
  <si>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</si>
  <si>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</si>
  <si>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</si>
  <si>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</si>
  <si>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</si>
  <si>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</si>
  <si>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</si>
  <si>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</si>
  <si>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</si>
  <si>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</si>
  <si>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</si>
  <si>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</si>
  <si>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</si>
  <si>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</si>
  <si>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</si>
  <si>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</si>
  <si>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</si>
  <si>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</si>
  <si>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</si>
  <si>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</si>
  <si>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</si>
  <si>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</si>
  <si>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</si>
  <si>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</si>
  <si>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</si>
  <si>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</si>
  <si>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</si>
  <si>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</si>
  <si>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</si>
  <si>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</si>
  <si>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</si>
  <si>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</si>
  <si>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</si>
  <si>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</si>
  <si>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</si>
  <si>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</si>
  <si>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</si>
  <si>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</si>
  <si>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</si>
  <si>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</si>
  <si>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</si>
  <si>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</si>
  <si>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</si>
  <si>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</si>
  <si>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</si>
  <si>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</si>
  <si>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</si>
  <si>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</si>
  <si>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</si>
  <si>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</si>
  <si>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</si>
  <si>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</si>
  <si>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</si>
  <si>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</si>
  <si>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</si>
  <si>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</si>
  <si>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</si>
  <si>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</si>
  <si>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</si>
  <si>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</si>
  <si>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</si>
  <si>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</si>
  <si>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</si>
  <si>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</si>
  <si>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</si>
  <si>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</si>
  <si>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</si>
  <si>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</si>
  <si>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</si>
  <si>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</si>
  <si>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</si>
  <si>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</si>
  <si>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</si>
  <si>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</si>
  <si>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</si>
  <si>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</si>
  <si>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</si>
  <si>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</si>
  <si>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</si>
  <si>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</si>
  <si>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</si>
  <si>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</si>
  <si>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</si>
  <si>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</si>
  <si>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</si>
  <si>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</si>
  <si>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</si>
  <si>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</si>
  <si>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</si>
  <si>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</si>
  <si>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</si>
  <si>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</si>
  <si>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</si>
  <si>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</si>
  <si>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</si>
  <si>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</si>
  <si>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</si>
  <si>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</si>
  <si>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</si>
  <si>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</si>
  <si>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</si>
  <si>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</si>
  <si>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</si>
  <si>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</si>
  <si>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</si>
  <si>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</si>
  <si>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</si>
  <si>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</si>
  <si>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</si>
  <si>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</si>
  <si>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</si>
  <si>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</si>
  <si>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</si>
  <si>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</si>
  <si>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</si>
  <si>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</si>
  <si>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</si>
  <si>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</si>
  <si>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</si>
  <si>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</si>
  <si>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</si>
  <si>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</si>
  <si>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</si>
  <si>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</si>
  <si>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</si>
  <si>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</si>
  <si>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</si>
  <si>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</si>
  <si>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</si>
  <si>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</si>
  <si>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</si>
  <si>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</si>
  <si>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</si>
  <si>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</si>
  <si>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</si>
  <si>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</si>
  <si>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</si>
  <si>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</si>
  <si>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</si>
  <si>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</si>
  <si>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</si>
  <si>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</si>
  <si>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</si>
  <si>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</si>
  <si>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</si>
  <si>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</si>
  <si>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</si>
  <si>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</si>
  <si>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</si>
  <si>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</si>
  <si>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</si>
  <si>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</si>
  <si>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</si>
  <si>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</si>
  <si>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</si>
  <si>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</si>
  <si>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</si>
  <si>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</si>
  <si>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</si>
  <si>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</si>
  <si>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</si>
  <si>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</si>
  <si>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</si>
  <si>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</si>
  <si>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</si>
  <si>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</si>
  <si>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</si>
  <si>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</si>
  <si>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</si>
  <si>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</si>
  <si>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</si>
  <si>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</si>
  <si>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</si>
  <si>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</si>
  <si>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</si>
  <si>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</si>
  <si>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</si>
  <si>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</si>
  <si>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</si>
  <si>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</si>
  <si>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</si>
  <si>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</si>
  <si>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</si>
  <si>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</si>
  <si>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</si>
  <si>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</si>
  <si>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</si>
  <si>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</si>
  <si>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</si>
  <si>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</si>
  <si>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</si>
  <si>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</si>
  <si>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</si>
  <si>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</si>
  <si>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</si>
  <si>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</si>
  <si>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</si>
  <si>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</si>
  <si>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</si>
  <si>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</si>
  <si>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</si>
  <si>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</si>
  <si>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</si>
  <si>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</si>
  <si>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</si>
  <si>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</si>
  <si>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</si>
  <si>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</si>
  <si>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</si>
  <si>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</si>
  <si>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</si>
  <si>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</si>
  <si>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</si>
  <si>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</si>
  <si>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</si>
  <si>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</si>
  <si>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</si>
  <si>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</si>
  <si>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</si>
  <si>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</si>
  <si>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</si>
  <si>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</si>
  <si>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</si>
  <si>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</si>
  <si>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</si>
  <si>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</si>
  <si>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</si>
  <si>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</si>
  <si>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</si>
  <si>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</si>
  <si>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</si>
  <si>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</si>
  <si>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</si>
  <si>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</si>
  <si>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</si>
  <si>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</si>
  <si>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</si>
  <si>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</si>
  <si>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</si>
  <si>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</si>
  <si>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</si>
  <si>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</si>
  <si>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</si>
  <si>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</si>
  <si>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</si>
  <si>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</si>
  <si>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</si>
  <si>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</si>
  <si>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</si>
  <si>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</si>
  <si>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</si>
  <si>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</si>
  <si>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</si>
  <si>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</si>
  <si>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</si>
  <si>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</si>
  <si>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</si>
  <si>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</si>
  <si>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</si>
  <si>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</si>
  <si>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</si>
  <si>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</si>
  <si>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</si>
  <si>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</si>
  <si>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</si>
  <si>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</si>
  <si>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</si>
  <si>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</si>
  <si>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</si>
  <si>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</si>
  <si>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</si>
  <si>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</si>
  <si>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</si>
  <si>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</si>
  <si>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</si>
  <si>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</si>
  <si>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</si>
  <si>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</si>
  <si>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</si>
  <si>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</si>
  <si>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</si>
  <si>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</si>
  <si>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</si>
  <si>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</si>
  <si>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</si>
  <si>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</si>
  <si>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</si>
  <si>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</si>
  <si>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</si>
  <si>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</si>
  <si>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</si>
  <si>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</si>
  <si>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</si>
  <si>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</si>
  <si>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</si>
  <si>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</si>
  <si>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</si>
  <si>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</si>
  <si>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</si>
  <si>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</si>
  <si>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</si>
  <si>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</si>
  <si>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</si>
  <si>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</si>
  <si>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</si>
  <si>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</si>
  <si>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</si>
  <si>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</si>
  <si>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</si>
  <si>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</si>
  <si>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</si>
  <si>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</si>
  <si>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</si>
  <si>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</si>
  <si>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</si>
  <si>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</si>
  <si>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</si>
  <si>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</si>
  <si>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</si>
  <si>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</si>
  <si>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</si>
  <si>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</si>
  <si>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</si>
  <si>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</si>
  <si>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</si>
  <si>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</si>
  <si>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</si>
  <si>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</si>
  <si>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</si>
  <si>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</si>
  <si>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</si>
  <si>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</si>
  <si>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</si>
  <si>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</si>
  <si>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</si>
  <si>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</si>
  <si>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</si>
  <si>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</si>
  <si>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</si>
  <si>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</si>
  <si>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</si>
  <si>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</si>
  <si>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</si>
  <si>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</si>
  <si>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</si>
  <si>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</si>
  <si>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</si>
  <si>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</si>
  <si>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</si>
  <si>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</si>
  <si>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</si>
  <si>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</si>
  <si>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</si>
  <si>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</si>
  <si>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</si>
  <si>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</si>
  <si>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</si>
  <si>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</si>
  <si>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</si>
  <si>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</si>
  <si>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</si>
  <si>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</si>
  <si>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</si>
  <si>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</si>
  <si>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</si>
  <si>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</si>
  <si>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</si>
  <si>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</si>
  <si>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</si>
  <si>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</si>
  <si>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</si>
  <si>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</si>
  <si>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</si>
  <si>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</si>
  <si>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</si>
  <si>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</si>
  <si>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</si>
  <si>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</si>
  <si>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</si>
  <si>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</si>
  <si>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</si>
  <si>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</si>
  <si>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</si>
  <si>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</si>
  <si>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</si>
  <si>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</si>
  <si>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</si>
  <si>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</si>
  <si>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</si>
  <si>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</si>
  <si>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</si>
  <si>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</si>
  <si>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</si>
  <si>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</si>
  <si>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</si>
  <si>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</si>
  <si>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</si>
  <si>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</si>
  <si>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</si>
  <si>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</si>
  <si>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</si>
  <si>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</si>
  <si>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</si>
  <si>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</si>
  <si>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</si>
  <si>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</si>
  <si>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</si>
  <si>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</si>
  <si>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</si>
  <si>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</si>
  <si>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</si>
  <si>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</si>
  <si>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</si>
  <si>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</si>
  <si>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</si>
  <si>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</si>
  <si>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</si>
  <si>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</si>
  <si>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</si>
  <si>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</si>
  <si>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</si>
  <si>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</si>
  <si>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</si>
  <si>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</si>
  <si>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</si>
  <si>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</si>
  <si>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</si>
  <si>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</si>
  <si>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</si>
  <si>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</si>
  <si>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</si>
  <si>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</si>
  <si>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</si>
  <si>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</si>
  <si>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</si>
  <si>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</si>
  <si>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</si>
  <si>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</si>
  <si>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</si>
  <si>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</si>
  <si>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</si>
  <si>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</si>
  <si>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</si>
  <si>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</si>
  <si>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</si>
  <si>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</si>
  <si>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</si>
  <si>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</si>
  <si>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</si>
  <si>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</si>
  <si>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</si>
  <si>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</si>
  <si>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</si>
  <si>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</si>
  <si>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</si>
  <si>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</si>
  <si>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</si>
  <si>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</si>
  <si>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</si>
  <si>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</si>
  <si>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</si>
  <si>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</si>
  <si>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</si>
  <si>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</si>
  <si>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</si>
  <si>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</si>
  <si>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</si>
  <si>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</si>
  <si>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</si>
  <si>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</si>
  <si>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</si>
  <si>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</si>
  <si>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</si>
  <si>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</si>
  <si>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</si>
  <si>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</si>
  <si>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</si>
  <si>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</si>
  <si>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</si>
  <si>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</si>
  <si>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</si>
  <si>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</si>
  <si>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</si>
  <si>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</si>
  <si>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</si>
  <si>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</si>
  <si>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</si>
  <si>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</si>
  <si>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</si>
  <si>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</si>
  <si>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</si>
  <si>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</si>
  <si>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</si>
  <si>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</si>
  <si>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</si>
  <si>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</si>
  <si>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</si>
  <si>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</si>
  <si>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</si>
  <si>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</si>
  <si>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</si>
  <si>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</si>
  <si>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</si>
  <si>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</si>
  <si>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</si>
  <si>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</si>
  <si>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</si>
  <si>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</si>
  <si>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</si>
  <si>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</si>
  <si>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</si>
  <si>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</si>
  <si>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</si>
  <si>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</si>
  <si>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</si>
  <si>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</si>
  <si>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</si>
  <si>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</si>
  <si>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</si>
  <si>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</si>
  <si>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</si>
  <si>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</si>
  <si>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</si>
  <si>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</si>
  <si>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</si>
  <si>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</si>
  <si>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</si>
  <si>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</si>
  <si>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</si>
  <si>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</si>
  <si>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</si>
  <si>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</si>
  <si>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</si>
  <si>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</si>
  <si>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</si>
  <si>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</si>
  <si>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</si>
  <si>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</si>
  <si>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</si>
  <si>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</si>
  <si>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</si>
  <si>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</si>
  <si>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</si>
  <si>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</si>
  <si>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</si>
  <si>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</si>
  <si>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</si>
  <si>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</si>
  <si>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</si>
  <si>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</si>
  <si>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</si>
  <si>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</si>
  <si>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</si>
  <si>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</si>
  <si>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</si>
  <si>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</si>
  <si>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</si>
  <si>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</si>
  <si>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</si>
  <si>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</si>
  <si>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</si>
  <si>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</si>
  <si>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</si>
  <si>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</si>
  <si>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</si>
  <si>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</si>
  <si>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</si>
  <si>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</si>
  <si>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</si>
  <si>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</si>
  <si>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</si>
  <si>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</si>
  <si>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</si>
  <si>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</si>
  <si>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</si>
  <si>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</si>
  <si>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</si>
  <si>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</si>
  <si>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</si>
  <si>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</si>
  <si>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</si>
  <si>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</si>
  <si>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</si>
  <si>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</si>
  <si>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</si>
  <si>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</si>
  <si>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</si>
  <si>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</si>
  <si>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</si>
  <si>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</si>
  <si>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</si>
  <si>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</si>
  <si>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</si>
  <si>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</si>
  <si>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</si>
  <si>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</si>
  <si>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</si>
  <si>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</si>
  <si>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</si>
  <si>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</si>
  <si>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</si>
  <si>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</si>
  <si>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</si>
  <si>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</si>
  <si>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</si>
  <si>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</si>
  <si>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</si>
  <si>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</si>
  <si>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</si>
  <si>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</si>
  <si>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</si>
  <si>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</si>
  <si>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</si>
  <si>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</si>
  <si>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</si>
  <si>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</si>
  <si>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</si>
  <si>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</si>
  <si>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</si>
  <si>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</si>
  <si>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</si>
  <si>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</si>
  <si>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</si>
  <si>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</si>
  <si>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</si>
  <si>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</si>
  <si>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</si>
  <si>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</si>
  <si>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</si>
  <si>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</si>
  <si>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</si>
  <si>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</si>
  <si>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</si>
  <si>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</si>
  <si>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</si>
  <si>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</si>
  <si>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</si>
  <si>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</si>
  <si>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</si>
  <si>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</si>
  <si>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</si>
  <si>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</si>
  <si>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</si>
  <si>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</si>
  <si>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</si>
  <si>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</si>
  <si>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</si>
  <si>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</si>
  <si>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</si>
  <si>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</si>
  <si>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</si>
  <si>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</si>
  <si>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</si>
  <si>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</si>
  <si>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</si>
  <si>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</si>
  <si>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</si>
  <si>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</si>
  <si>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</si>
  <si>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</si>
  <si>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</si>
  <si>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</si>
  <si>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</si>
  <si>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</si>
  <si>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</si>
  <si>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</si>
  <si>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</si>
  <si>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</si>
  <si>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</si>
  <si>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</si>
  <si>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</si>
  <si>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</si>
  <si>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</si>
  <si>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</si>
  <si>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</si>
  <si>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</si>
  <si>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</si>
  <si>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</si>
  <si>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</si>
  <si>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</si>
  <si>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</si>
  <si>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</si>
  <si>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</si>
  <si>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</si>
  <si>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</si>
  <si>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</si>
  <si>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</si>
  <si>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</si>
  <si>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</si>
  <si>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</si>
  <si>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</si>
  <si>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</si>
  <si>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</si>
  <si>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</si>
  <si>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</si>
  <si>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</si>
  <si>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</si>
  <si>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</si>
  <si>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</si>
  <si>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</si>
  <si>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</si>
  <si>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</si>
  <si>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</si>
  <si>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</si>
  <si>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</si>
  <si>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</si>
  <si>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</si>
  <si>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</si>
  <si>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</si>
  <si>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</si>
  <si>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</si>
  <si>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</si>
  <si>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</si>
  <si>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</si>
  <si>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</si>
  <si>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</si>
  <si>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</si>
  <si>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</si>
  <si>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</si>
  <si>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</si>
  <si>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</si>
  <si>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</si>
  <si>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</si>
  <si>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</si>
  <si>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</si>
  <si>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</si>
  <si>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</si>
  <si>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</si>
  <si>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</si>
  <si>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</si>
  <si>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</si>
  <si>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</si>
  <si>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</si>
  <si>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</si>
  <si>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</si>
  <si>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</si>
  <si>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</si>
  <si>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</si>
  <si>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</si>
  <si>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</si>
  <si>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</si>
  <si>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</si>
  <si>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</si>
  <si>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</si>
  <si>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</si>
  <si>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</si>
  <si>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</si>
  <si>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</si>
  <si>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</si>
  <si>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</si>
  <si>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</si>
  <si>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</si>
  <si>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</si>
  <si>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</si>
  <si>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</si>
  <si>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</si>
  <si>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</si>
  <si>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</si>
  <si>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</si>
  <si>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</si>
  <si>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</si>
  <si>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</si>
  <si>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</si>
  <si>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</si>
  <si>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</si>
  <si>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</si>
  <si>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</si>
  <si>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</si>
  <si>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</si>
  <si>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</si>
  <si>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</si>
  <si>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</si>
  <si>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</si>
  <si>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</si>
  <si>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</si>
  <si>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</si>
  <si>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</si>
  <si>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</si>
  <si>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</si>
  <si>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</si>
  <si>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</si>
  <si>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</si>
  <si>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</si>
  <si>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</si>
  <si>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</si>
  <si>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</si>
  <si>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</si>
  <si>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</si>
  <si>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</si>
  <si>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</si>
  <si>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</si>
  <si>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</si>
  <si>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</si>
  <si>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</si>
  <si>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</si>
  <si>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</si>
  <si>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</si>
  <si>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</si>
  <si>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</si>
  <si>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</si>
  <si>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</si>
  <si>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</si>
  <si>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</si>
  <si>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</si>
  <si>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</si>
  <si>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</si>
  <si>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</si>
  <si>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</si>
  <si>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</si>
  <si>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</si>
  <si>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</si>
  <si>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</si>
  <si>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</si>
  <si>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</si>
  <si>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</si>
  <si>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</si>
  <si>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</si>
  <si>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</si>
  <si>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</si>
  <si>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</si>
  <si>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</si>
  <si>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</si>
  <si>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</si>
  <si>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</si>
  <si>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</si>
  <si>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</si>
  <si>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</si>
  <si>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</si>
  <si>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</si>
  <si>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</si>
  <si>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</si>
  <si>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</si>
  <si>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</si>
  <si>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</si>
  <si>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</si>
  <si>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</si>
  <si>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</si>
  <si>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</si>
  <si>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</si>
  <si>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</si>
  <si>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</si>
  <si>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</si>
  <si>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</si>
  <si>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</si>
  <si>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</si>
  <si>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</si>
  <si>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</si>
  <si>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</si>
  <si>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</si>
  <si>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</si>
  <si>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</si>
  <si>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</si>
  <si>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</si>
  <si>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</si>
  <si>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</si>
  <si>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</si>
  <si>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</si>
  <si>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</si>
  <si>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</si>
  <si>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</si>
  <si>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</si>
  <si>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</si>
  <si>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</si>
  <si>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</si>
  <si>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</si>
  <si>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</si>
  <si>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</si>
  <si>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</si>
  <si>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</si>
  <si>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</si>
  <si>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</si>
  <si>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</si>
  <si>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</si>
  <si>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</si>
  <si>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</si>
  <si>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</si>
  <si>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</si>
  <si>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</si>
  <si>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</si>
  <si>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</si>
  <si>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</si>
  <si>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</si>
  <si>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</si>
  <si>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</si>
  <si>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</si>
  <si>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</si>
  <si>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</si>
  <si>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</si>
  <si>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</si>
  <si>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</si>
  <si>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</si>
  <si>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</si>
  <si>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</si>
  <si>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</si>
  <si>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</si>
  <si>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</si>
  <si>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</si>
  <si>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</si>
  <si>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</si>
  <si>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</si>
  <si>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</si>
  <si>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</si>
  <si>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</si>
  <si>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</si>
  <si>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</si>
  <si>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</si>
  <si>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</si>
  <si>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</si>
  <si>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</si>
  <si>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</si>
  <si>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</si>
  <si>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</si>
  <si>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</si>
  <si>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</si>
  <si>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</si>
  <si>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</si>
  <si>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</si>
  <si>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</si>
  <si>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</si>
  <si>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</si>
  <si>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</si>
  <si>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</si>
  <si>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</si>
  <si>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</si>
  <si>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</si>
  <si>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</si>
  <si>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</si>
  <si>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</si>
  <si>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</si>
  <si>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</si>
  <si>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</si>
  <si>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</si>
  <si>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</si>
  <si>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</si>
  <si>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</si>
  <si>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</si>
  <si>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</si>
  <si>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</si>
  <si>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</si>
  <si>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</si>
  <si>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</si>
  <si>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</si>
  <si>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</si>
  <si>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</si>
  <si>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</si>
  <si>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</si>
  <si>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</si>
  <si>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</si>
  <si>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</si>
  <si>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</si>
  <si>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</si>
  <si>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</si>
  <si>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</si>
  <si>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</si>
  <si>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</si>
  <si>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</si>
  <si>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</si>
  <si>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</si>
  <si>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</si>
  <si>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</si>
  <si>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</si>
  <si>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</si>
  <si>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</si>
  <si>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</si>
  <si>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</si>
  <si>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</si>
  <si>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</si>
  <si>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</si>
  <si>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</si>
  <si>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</si>
  <si>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</si>
  <si>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</si>
  <si>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</si>
  <si>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</si>
  <si>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</si>
  <si>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</si>
  <si>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</si>
  <si>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</si>
  <si>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</si>
  <si>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</si>
  <si>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</si>
  <si>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</si>
  <si>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</si>
  <si>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</si>
  <si>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</si>
  <si>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</si>
  <si>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</si>
  <si>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</si>
  <si>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</si>
  <si>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</si>
  <si>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</si>
  <si>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</si>
  <si>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</si>
  <si>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</si>
  <si>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</si>
  <si>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</si>
  <si>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</si>
  <si>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</si>
  <si>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</si>
  <si>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</si>
  <si>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</si>
  <si>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</si>
  <si>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</si>
  <si>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</si>
  <si>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</si>
  <si>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</si>
  <si>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</si>
  <si>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</si>
  <si>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</si>
  <si>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</si>
  <si>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</si>
  <si>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</si>
  <si>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</si>
  <si>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</si>
  <si>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</si>
  <si>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</si>
  <si>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</si>
  <si>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</si>
  <si>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</si>
  <si>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</si>
  <si>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</si>
  <si>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</si>
  <si>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</si>
  <si>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</si>
  <si>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</si>
  <si>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</si>
  <si>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</si>
  <si>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</si>
  <si>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</si>
  <si>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</si>
  <si>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</si>
  <si>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</si>
  <si>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</si>
  <si>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</si>
  <si>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</si>
  <si>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</si>
  <si>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</si>
  <si>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</si>
  <si>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</si>
  <si>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</si>
  <si>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</si>
  <si>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</si>
  <si>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</si>
  <si>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</si>
  <si>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</si>
  <si>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</si>
  <si>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</si>
  <si>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</si>
  <si>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</si>
  <si>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</si>
  <si>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</si>
  <si>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</si>
  <si>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</si>
  <si>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</si>
  <si>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</si>
  <si>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</si>
  <si>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</si>
  <si>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</si>
  <si>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</si>
  <si>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</si>
  <si>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</si>
  <si>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</si>
  <si>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</si>
  <si>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</si>
  <si>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</si>
  <si>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</si>
  <si>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</si>
  <si>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</si>
  <si>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</si>
  <si>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</si>
  <si>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</si>
  <si>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</si>
  <si>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</si>
  <si>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</si>
  <si>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</si>
  <si>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</si>
  <si>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</si>
  <si>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</si>
  <si>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</si>
  <si>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</si>
  <si>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</si>
  <si>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</si>
  <si>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</si>
  <si>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</si>
  <si>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</si>
  <si>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</si>
  <si>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</si>
  <si>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</si>
  <si>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</si>
  <si>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</si>
  <si>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</si>
  <si>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</si>
  <si>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</si>
  <si>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</si>
  <si>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</si>
  <si>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</si>
  <si>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</si>
  <si>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</si>
  <si>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</si>
  <si>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</si>
  <si>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</si>
  <si>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</si>
  <si>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</si>
  <si>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</si>
  <si>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</si>
  <si>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</si>
  <si>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</si>
  <si>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</si>
  <si>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</si>
  <si>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</si>
  <si>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</si>
  <si>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</si>
  <si>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</si>
  <si>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</si>
  <si>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</si>
  <si>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</si>
  <si>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</si>
  <si>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</si>
  <si>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</si>
  <si>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</si>
  <si>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</si>
  <si>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</si>
  <si>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</si>
  <si>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</si>
  <si>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</si>
  <si>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</si>
  <si>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</si>
  <si>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</si>
  <si>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</si>
  <si>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</si>
  <si>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</si>
  <si>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</si>
  <si>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</si>
  <si>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</si>
  <si>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</si>
  <si>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</si>
  <si>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</si>
  <si>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</si>
  <si>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</si>
  <si>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</si>
  <si>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</si>
  <si>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</si>
  <si>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</si>
  <si>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</si>
  <si>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</si>
  <si>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</si>
  <si>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</si>
  <si>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</si>
  <si>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</si>
  <si>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</si>
  <si>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</si>
  <si>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</si>
  <si>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</si>
  <si>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</si>
  <si>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</si>
  <si>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</si>
  <si>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</si>
  <si>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</si>
  <si>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</si>
  <si>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</si>
  <si>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</si>
  <si>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</si>
  <si>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</si>
  <si>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</si>
  <si>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</si>
  <si>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</si>
  <si>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</si>
  <si>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</si>
  <si>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</si>
  <si>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</si>
  <si>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</si>
  <si>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</si>
  <si>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</si>
  <si>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</si>
  <si>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</si>
  <si>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</si>
  <si>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</si>
  <si>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</si>
  <si>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</si>
  <si>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</si>
  <si>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</si>
  <si>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</si>
  <si>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</si>
  <si>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</si>
  <si>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</si>
  <si>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</si>
  <si>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</si>
  <si>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</si>
  <si>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</si>
  <si>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</si>
  <si>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</si>
  <si>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</si>
  <si>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</si>
  <si>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</si>
  <si>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</si>
  <si>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</si>
  <si>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</si>
  <si>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</si>
  <si>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</si>
  <si>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</si>
  <si>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</si>
  <si>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</si>
  <si>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</si>
  <si>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</si>
  <si>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</si>
  <si>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</si>
  <si>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</si>
  <si>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</si>
  <si>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</si>
  <si>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</si>
  <si>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</si>
  <si>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</si>
  <si>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</si>
  <si>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</si>
  <si>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</si>
  <si>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</si>
  <si>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</si>
  <si>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</si>
  <si>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</si>
  <si>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</si>
  <si>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</si>
  <si>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</si>
  <si>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</si>
  <si>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</si>
  <si>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</si>
  <si>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</si>
  <si>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</si>
  <si>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</si>
  <si>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</si>
  <si>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</si>
  <si>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</si>
  <si>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</si>
  <si>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</si>
  <si>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</si>
  <si>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</si>
  <si>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</si>
  <si>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</si>
  <si>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</si>
  <si>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</si>
  <si>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</si>
  <si>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</si>
  <si>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</si>
  <si>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</si>
  <si>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</si>
  <si>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</si>
  <si>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</si>
  <si>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</si>
  <si>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</si>
  <si>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</si>
  <si>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</si>
  <si>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</si>
  <si>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</si>
  <si>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</si>
  <si>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</si>
  <si>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</si>
  <si>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</si>
  <si>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</si>
  <si>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</si>
  <si>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</si>
  <si>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</si>
  <si>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</si>
  <si>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</si>
  <si>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</si>
  <si>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</si>
  <si>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</si>
  <si>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</si>
  <si>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</si>
  <si>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</si>
  <si>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</si>
  <si>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</si>
  <si>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</si>
  <si>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</si>
  <si>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</si>
  <si>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</si>
  <si>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</si>
  <si>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</si>
  <si>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</si>
  <si>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</si>
  <si>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</si>
  <si>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</si>
  <si>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</si>
  <si>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</si>
  <si>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</si>
  <si>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</si>
  <si>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</si>
  <si>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</si>
  <si>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</si>
  <si>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</si>
  <si>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</si>
  <si>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</si>
  <si>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</si>
  <si>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</si>
  <si>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</si>
  <si>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</si>
  <si>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</si>
  <si>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</si>
  <si>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</si>
  <si>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</si>
  <si>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</si>
  <si>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</si>
  <si>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</si>
  <si>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</si>
  <si>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</si>
  <si>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</si>
  <si>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</si>
  <si>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</si>
  <si>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</si>
  <si>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</si>
  <si>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</si>
  <si>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</si>
  <si>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</si>
  <si>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</si>
  <si>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</si>
  <si>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</si>
  <si>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</si>
  <si>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</si>
  <si>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</si>
  <si>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</si>
  <si>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</si>
  <si>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</si>
  <si>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</si>
  <si>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</si>
  <si>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</si>
  <si>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</si>
  <si>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</si>
  <si>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</si>
  <si>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</si>
  <si>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</si>
  <si>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</si>
  <si>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</si>
  <si>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</si>
  <si>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</si>
  <si>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</si>
  <si>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</si>
  <si>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</si>
  <si>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</si>
  <si>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</si>
  <si>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</si>
  <si>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</si>
  <si>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</si>
  <si>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</si>
  <si>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</si>
  <si>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</si>
  <si>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</si>
  <si>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</si>
  <si>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</si>
  <si>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</si>
  <si>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</si>
  <si>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</si>
  <si>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</si>
  <si>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</si>
  <si>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</si>
  <si>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</si>
  <si>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</si>
  <si>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</si>
  <si>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</si>
  <si>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</si>
  <si>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</si>
  <si>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</si>
  <si>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</si>
  <si>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</si>
  <si>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</si>
  <si>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</si>
  <si>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</si>
  <si>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</si>
  <si>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</si>
  <si>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</si>
  <si>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</si>
  <si>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</si>
  <si>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</si>
  <si>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</si>
  <si>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</si>
  <si>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</si>
  <si>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</si>
  <si>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</si>
  <si>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</si>
  <si>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</si>
  <si>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</si>
  <si>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</si>
  <si>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</si>
  <si>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</si>
  <si>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</si>
  <si>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</si>
  <si>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</si>
  <si>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</si>
  <si>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</si>
  <si>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</si>
  <si>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</si>
  <si>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</si>
  <si>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</si>
  <si>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</si>
  <si>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</si>
  <si>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</si>
  <si>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</si>
  <si>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</si>
  <si>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</si>
  <si>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</si>
  <si>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</si>
  <si>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</si>
  <si>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</si>
  <si>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</si>
  <si>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</si>
  <si>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</si>
  <si>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</si>
  <si>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</si>
  <si>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</si>
  <si>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</si>
  <si>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</si>
  <si>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</si>
  <si>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</si>
  <si>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</si>
  <si>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</si>
  <si>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</si>
  <si>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</si>
  <si>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</si>
  <si>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</si>
  <si>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</si>
  <si>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</si>
  <si>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</si>
  <si>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</si>
  <si>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</si>
  <si>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</si>
  <si>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</si>
  <si>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</si>
  <si>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</si>
  <si>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</si>
  <si>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</si>
  <si>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</si>
  <si>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</si>
  <si>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</si>
  <si>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</si>
  <si>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</si>
  <si>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</si>
  <si>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</si>
  <si>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</si>
  <si>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</si>
  <si>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</si>
  <si>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</si>
  <si>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</si>
  <si>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</si>
  <si>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</si>
  <si>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</si>
  <si>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</si>
  <si>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</si>
  <si>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</si>
  <si>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</si>
  <si>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</si>
  <si>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</si>
  <si>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</si>
  <si>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</si>
  <si>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</si>
  <si>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</si>
  <si>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</si>
  <si>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</si>
  <si>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</si>
  <si>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</si>
  <si>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</si>
  <si>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</si>
  <si>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</si>
  <si>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</si>
  <si>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</si>
  <si>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</si>
  <si>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</si>
  <si>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</si>
  <si>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</si>
  <si>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</si>
  <si>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</si>
  <si>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</si>
  <si>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</si>
  <si>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</si>
  <si>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</si>
  <si>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</si>
  <si>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</si>
  <si>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</si>
  <si>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</si>
  <si>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</si>
  <si>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</si>
  <si>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</si>
  <si>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</si>
  <si>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</si>
  <si>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</si>
  <si>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</si>
  <si>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</si>
  <si>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</si>
  <si>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</si>
  <si>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</si>
  <si>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</si>
  <si>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</si>
  <si>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</si>
  <si>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</si>
  <si>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</si>
  <si>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</si>
  <si>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</si>
  <si>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</si>
  <si>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</si>
  <si>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</si>
  <si>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</si>
  <si>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</si>
  <si>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</si>
  <si>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</si>
  <si>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</si>
  <si>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</si>
  <si>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</si>
  <si>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</si>
  <si>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</si>
  <si>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</si>
  <si>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</si>
  <si>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</si>
  <si>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</si>
  <si>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</si>
  <si>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</si>
  <si>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</si>
  <si>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</si>
  <si>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</si>
  <si>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</si>
  <si>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</si>
  <si>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</si>
  <si>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</si>
  <si>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</si>
  <si>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</si>
  <si>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</si>
  <si>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</si>
  <si>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</si>
  <si>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</si>
  <si>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</si>
  <si>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</si>
  <si>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</si>
  <si>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</si>
  <si>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</si>
  <si>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</si>
  <si>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</si>
  <si>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</si>
  <si>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</si>
  <si>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</si>
  <si>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</si>
  <si>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</si>
  <si>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</si>
  <si>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</si>
  <si>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</si>
  <si>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</si>
  <si>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</si>
  <si>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</si>
  <si>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</si>
  <si>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</si>
  <si>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</si>
  <si>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</si>
  <si>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</si>
  <si>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</si>
  <si>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</si>
  <si>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</si>
  <si>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</si>
  <si>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</si>
  <si>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</si>
  <si>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</si>
  <si>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</si>
  <si>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</si>
  <si>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</si>
  <si>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</si>
  <si>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</si>
  <si>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</si>
  <si>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</si>
  <si>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</si>
  <si>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</si>
  <si>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</si>
  <si>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</si>
  <si>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</si>
  <si>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</si>
  <si>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</si>
  <si>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</si>
  <si>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</si>
  <si>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</si>
  <si>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</si>
  <si>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</si>
  <si>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</si>
  <si>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</si>
  <si>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</si>
  <si>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</si>
  <si>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</si>
  <si>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</si>
  <si>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</si>
  <si>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</si>
  <si>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</si>
  <si>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</si>
  <si>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</si>
  <si>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</si>
  <si>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</si>
  <si>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</si>
  <si>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</si>
  <si>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</si>
  <si>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</si>
  <si>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</si>
  <si>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</si>
  <si>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</si>
  <si>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</si>
  <si>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</si>
  <si>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</si>
  <si>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</si>
  <si>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</si>
  <si>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</si>
  <si>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</si>
  <si>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</si>
  <si>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</si>
  <si>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</si>
  <si>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</si>
  <si>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</si>
  <si>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</si>
  <si>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</si>
  <si>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</si>
  <si>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</si>
  <si>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</si>
  <si>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</si>
  <si>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</si>
  <si>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</si>
  <si>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</si>
  <si>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</si>
  <si>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</si>
  <si>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</si>
  <si>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</si>
  <si>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</si>
  <si>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</si>
  <si>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</si>
  <si>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</si>
  <si>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</si>
  <si>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</si>
  <si>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</si>
  <si>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</si>
  <si>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</si>
  <si>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</si>
  <si>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</si>
  <si>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</si>
  <si>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</si>
  <si>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</si>
  <si>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</si>
  <si>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</si>
  <si>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</si>
  <si>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</si>
  <si>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</si>
  <si>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</si>
  <si>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</si>
  <si>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</si>
  <si>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</si>
  <si>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</si>
  <si>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</si>
  <si>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</si>
  <si>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</si>
  <si>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</si>
  <si>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</si>
  <si>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</si>
  <si>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</si>
  <si>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</si>
  <si>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</si>
  <si>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</si>
  <si>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</si>
  <si>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</si>
  <si>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</si>
  <si>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</si>
  <si>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</si>
  <si>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</si>
  <si>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</si>
  <si>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</si>
  <si>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</si>
  <si>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</si>
  <si>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</si>
  <si>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</si>
  <si>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</si>
  <si>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</si>
  <si>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</si>
  <si>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</si>
  <si>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</si>
  <si>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</si>
  <si>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</si>
  <si>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</si>
  <si>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</si>
  <si>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</si>
  <si>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</si>
  <si>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</si>
  <si>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</si>
  <si>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</si>
  <si>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</si>
  <si>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</si>
  <si>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</si>
  <si>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</si>
  <si>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</si>
  <si>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</si>
  <si>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</si>
  <si>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</si>
  <si>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</si>
  <si>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</si>
  <si>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</si>
  <si>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</si>
  <si>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</si>
  <si>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</si>
  <si>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</si>
  <si>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</si>
  <si>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</si>
  <si>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</si>
  <si>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</si>
  <si>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</si>
  <si>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</si>
  <si>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</si>
  <si>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</si>
  <si>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</si>
  <si>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</si>
  <si>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</si>
  <si>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</si>
  <si>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</si>
  <si>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</si>
  <si>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</si>
  <si>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</si>
  <si>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</si>
  <si>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</si>
  <si>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</si>
  <si>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</si>
  <si>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</si>
  <si>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</si>
  <si>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</si>
  <si>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</si>
  <si>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</si>
  <si>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</si>
  <si>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</si>
  <si>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</si>
  <si>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</si>
  <si>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</si>
  <si>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</si>
  <si>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</si>
  <si>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</si>
  <si>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</si>
  <si>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</si>
  <si>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</si>
  <si>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</si>
  <si>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</si>
  <si>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</si>
  <si>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</si>
  <si>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</si>
  <si>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</si>
  <si>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</si>
  <si>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</si>
  <si>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</si>
  <si>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</si>
  <si>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</si>
  <si>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</si>
  <si>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</si>
  <si>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</si>
  <si>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</si>
  <si>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</si>
  <si>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</si>
  <si>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</si>
  <si>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</si>
  <si>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</si>
  <si>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</si>
  <si>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</si>
  <si>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</si>
  <si>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</si>
  <si>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</si>
  <si>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</si>
  <si>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</si>
  <si>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</si>
  <si>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</si>
  <si>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</si>
  <si>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</si>
  <si>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</si>
  <si>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</si>
  <si>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</si>
  <si>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</si>
  <si>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</si>
  <si>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</si>
  <si>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</si>
  <si>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</si>
  <si>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</si>
  <si>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</si>
  <si>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</si>
  <si>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</si>
  <si>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</si>
  <si>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</si>
  <si>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</si>
  <si>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</si>
  <si>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</si>
  <si>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</si>
  <si>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</si>
  <si>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</si>
  <si>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</si>
  <si>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</si>
  <si>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</si>
  <si>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</si>
  <si>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</si>
  <si>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</si>
  <si>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</si>
  <si>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</si>
  <si>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</si>
  <si>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</si>
  <si>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</si>
  <si>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</si>
  <si>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</si>
  <si>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</si>
  <si>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</si>
  <si>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</si>
  <si>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</si>
  <si>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</si>
  <si>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</si>
  <si>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</si>
  <si>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</si>
  <si>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</si>
  <si>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</si>
  <si>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</si>
  <si>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</si>
  <si>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</si>
  <si>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</si>
  <si>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</si>
  <si>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</si>
  <si>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</si>
  <si>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</si>
  <si>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</si>
  <si>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</si>
  <si>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</si>
  <si>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</si>
  <si>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</si>
  <si>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</si>
  <si>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</si>
  <si>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</si>
  <si>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</si>
  <si>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</si>
  <si>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</si>
  <si>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</si>
  <si>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</si>
  <si>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</si>
  <si>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</si>
  <si>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</si>
  <si>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</si>
  <si>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</si>
  <si>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</si>
  <si>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</si>
  <si>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</si>
  <si>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</si>
  <si>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</si>
  <si>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</si>
  <si>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</si>
  <si>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</si>
  <si>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</si>
  <si>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</si>
  <si>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</si>
  <si>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</si>
  <si>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</si>
  <si>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</si>
  <si>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</si>
  <si>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</si>
  <si>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</si>
  <si>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</si>
  <si>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</si>
  <si>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</si>
  <si>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</si>
  <si>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</si>
  <si>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</si>
  <si>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</si>
  <si>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</si>
  <si>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</si>
  <si>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</si>
  <si>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</si>
  <si>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</si>
  <si>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</si>
  <si>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</si>
  <si>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</si>
  <si>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</si>
  <si>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</si>
  <si>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</si>
  <si>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</si>
  <si>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</si>
  <si>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</si>
  <si>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</si>
  <si>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</si>
  <si>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</si>
  <si>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</si>
  <si>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</si>
  <si>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</si>
  <si>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</si>
  <si>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</si>
  <si>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</si>
  <si>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</si>
  <si>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</si>
  <si>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</si>
  <si>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</si>
  <si>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</si>
  <si>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</si>
  <si>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</si>
  <si>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</si>
  <si>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</si>
  <si>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</si>
  <si>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</si>
  <si>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</si>
  <si>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</si>
  <si>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</si>
  <si>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</si>
  <si>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</si>
  <si>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</si>
  <si>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</si>
  <si>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</si>
  <si>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</si>
  <si>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</si>
  <si>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</si>
  <si>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</si>
  <si>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</si>
  <si>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</si>
  <si>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</si>
  <si>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</si>
  <si>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</si>
  <si>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</si>
  <si>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</si>
  <si>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</si>
  <si>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</si>
  <si>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</si>
  <si>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</si>
  <si>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</si>
  <si>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</si>
  <si>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</si>
  <si>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</si>
  <si>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</si>
  <si>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</si>
  <si>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</si>
  <si>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</si>
  <si>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</si>
  <si>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</si>
  <si>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</si>
  <si>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</si>
  <si>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</si>
  <si>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</si>
  <si>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</si>
  <si>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</si>
  <si>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</si>
  <si>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</si>
  <si>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</si>
  <si>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</si>
  <si>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</si>
  <si>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</si>
  <si>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</si>
  <si>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</si>
  <si>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</si>
  <si>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</si>
  <si>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</si>
  <si>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</si>
  <si>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</si>
  <si>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</si>
  <si>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</si>
  <si>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</si>
  <si>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</si>
  <si>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</si>
  <si>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</si>
  <si>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</si>
  <si>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</si>
  <si>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</si>
  <si>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</si>
  <si>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</si>
  <si>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</si>
  <si>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</si>
  <si>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</si>
  <si>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</si>
  <si>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</si>
  <si>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</si>
  <si>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</si>
  <si>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</si>
  <si>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</si>
  <si>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</si>
  <si>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</si>
  <si>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</si>
  <si>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</si>
  <si>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</si>
  <si>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</si>
  <si>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</si>
  <si>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</si>
  <si>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</si>
  <si>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</si>
  <si>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</si>
  <si>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</si>
  <si>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</si>
  <si>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</si>
  <si>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</si>
  <si>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</si>
  <si>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</si>
  <si>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</si>
  <si>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</si>
  <si>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</si>
  <si>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</si>
  <si>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</si>
  <si>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</si>
  <si>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</si>
  <si>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</si>
  <si>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</si>
  <si>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</si>
  <si>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</si>
  <si>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</si>
  <si>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</si>
  <si>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</si>
  <si>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</si>
  <si>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</si>
  <si>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</si>
  <si>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</si>
  <si>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</si>
  <si>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</si>
  <si>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</si>
  <si>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</si>
  <si>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</si>
  <si>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</si>
  <si>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</si>
  <si>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</si>
  <si>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</si>
  <si>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</si>
  <si>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</si>
  <si>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</si>
  <si>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</si>
  <si>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</si>
  <si>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</si>
  <si>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</si>
  <si>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</si>
  <si>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</si>
  <si>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</si>
  <si>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</si>
  <si>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</si>
  <si>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</si>
  <si>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</si>
  <si>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</si>
  <si>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</si>
  <si>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</si>
  <si>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</si>
  <si>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</si>
  <si>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</si>
  <si>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</si>
  <si>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</si>
  <si>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</si>
  <si>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</si>
  <si>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</si>
  <si>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</si>
  <si>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</si>
  <si>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</si>
  <si>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</si>
  <si>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</si>
  <si>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</si>
  <si>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</si>
  <si>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</si>
  <si>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</si>
  <si>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</si>
  <si>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</si>
  <si>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</si>
  <si>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</si>
  <si>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</si>
  <si>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</si>
  <si>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</si>
  <si>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</si>
  <si>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</si>
  <si>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</si>
  <si>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</si>
  <si>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</si>
  <si>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</si>
  <si>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</si>
  <si>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</si>
  <si>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</si>
  <si>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</si>
  <si>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</si>
  <si>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</si>
  <si>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</si>
  <si>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</si>
  <si>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</si>
  <si>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</si>
  <si>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</si>
  <si>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</si>
  <si>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</si>
  <si>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</si>
  <si>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</si>
  <si>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</si>
  <si>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</si>
  <si>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</si>
  <si>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</si>
  <si>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</si>
  <si>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</si>
  <si>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</si>
  <si>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</si>
  <si>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</si>
  <si>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</si>
  <si>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</si>
  <si>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</si>
  <si>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</si>
  <si>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</si>
  <si>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</si>
  <si>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</si>
  <si>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</si>
  <si>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</si>
  <si>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</si>
  <si>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</si>
  <si>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</si>
  <si>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</si>
  <si>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</si>
  <si>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</si>
  <si>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</si>
  <si>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</si>
  <si>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</si>
  <si>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</si>
  <si>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</si>
  <si>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</si>
  <si>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</si>
  <si>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</si>
  <si>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</si>
  <si>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</si>
  <si>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</si>
  <si>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</si>
  <si>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</si>
  <si>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</si>
  <si>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</si>
  <si>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</si>
  <si>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</si>
  <si>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</si>
  <si>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</si>
  <si>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</si>
  <si>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</si>
  <si>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</si>
  <si>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</si>
  <si>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</si>
  <si>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</si>
  <si>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</si>
  <si>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</si>
  <si>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</si>
  <si>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</si>
  <si>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</si>
  <si>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</si>
  <si>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</si>
  <si>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</si>
  <si>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</si>
  <si>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</si>
  <si>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</si>
  <si>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</si>
  <si>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</si>
  <si>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</si>
  <si>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</si>
  <si>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</si>
  <si>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</si>
  <si>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</si>
  <si>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</si>
  <si>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</si>
  <si>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</si>
  <si>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</si>
  <si>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</si>
  <si>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</si>
  <si>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</si>
  <si>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</si>
  <si>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</si>
  <si>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</si>
  <si>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</si>
  <si>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</si>
  <si>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</si>
  <si>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</si>
  <si>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</si>
  <si>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</si>
  <si>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</si>
  <si>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</si>
  <si>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</si>
  <si>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</si>
  <si>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</si>
  <si>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</si>
  <si>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</si>
  <si>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</si>
  <si>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</si>
  <si>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</si>
  <si>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</si>
  <si>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</si>
  <si>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</si>
  <si>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</si>
  <si>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</si>
  <si>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</si>
  <si>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</si>
  <si>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</si>
  <si>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</si>
  <si>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</si>
  <si>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</si>
  <si>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</si>
  <si>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</si>
  <si>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</si>
  <si>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</si>
  <si>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</si>
  <si>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</si>
  <si>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</si>
  <si>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</si>
  <si>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</si>
  <si>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</si>
  <si>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</si>
  <si>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</si>
  <si>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</si>
  <si>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</si>
  <si>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</si>
  <si>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</si>
  <si>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</si>
  <si>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</si>
  <si>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</si>
  <si>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</si>
  <si>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</si>
  <si>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</si>
  <si>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</si>
  <si>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</si>
  <si>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</si>
  <si>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</si>
  <si>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</si>
  <si>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</si>
  <si>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</si>
  <si>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</si>
  <si>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</si>
  <si>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</si>
  <si>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</si>
  <si>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</si>
  <si>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</si>
  <si>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</si>
  <si>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</si>
  <si>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</si>
  <si>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</si>
  <si>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</si>
  <si>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</si>
  <si>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</si>
  <si>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</si>
  <si>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</si>
  <si>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</si>
  <si>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</si>
  <si>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</si>
  <si>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</si>
  <si>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</si>
  <si>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</si>
  <si>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</si>
  <si>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</si>
  <si>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</si>
  <si>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</si>
  <si>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</si>
  <si>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</si>
  <si>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</si>
  <si>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</si>
  <si>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</si>
  <si>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</si>
  <si>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</si>
  <si>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</si>
  <si>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</si>
  <si>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</si>
  <si>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</si>
  <si>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</si>
  <si>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</si>
  <si>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</si>
  <si>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</si>
  <si>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</si>
  <si>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</si>
  <si>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</si>
  <si>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</si>
  <si>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</si>
  <si>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</si>
  <si>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</si>
  <si>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</si>
  <si>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</si>
  <si>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</si>
  <si>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</si>
  <si>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</si>
  <si>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</si>
  <si>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</si>
  <si>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</si>
  <si>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</si>
  <si>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</si>
  <si>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</si>
  <si>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</si>
  <si>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</si>
  <si>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</si>
  <si>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</si>
  <si>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</si>
  <si>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</si>
  <si>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</si>
  <si>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</si>
  <si>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</si>
  <si>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</si>
  <si>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</si>
  <si>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</si>
  <si>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</si>
  <si>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</si>
  <si>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</si>
  <si>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</si>
  <si>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</si>
  <si>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</si>
  <si>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</si>
  <si>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</si>
  <si>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</si>
  <si>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</si>
  <si>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</si>
  <si>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</si>
  <si>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</si>
  <si>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</si>
  <si>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</si>
  <si>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</si>
  <si>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</si>
  <si>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</si>
  <si>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</si>
  <si>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</si>
  <si>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</si>
  <si>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</si>
  <si>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</si>
  <si>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</si>
  <si>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</si>
  <si>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</si>
  <si>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</si>
  <si>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</si>
  <si>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</si>
  <si>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</si>
  <si>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</si>
  <si>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</si>
  <si>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</si>
  <si>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</si>
  <si>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</si>
  <si>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</si>
  <si>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</si>
  <si>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</si>
  <si>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</si>
  <si>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</si>
  <si>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</si>
  <si>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</si>
  <si>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</si>
  <si>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</si>
  <si>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</si>
  <si>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</si>
  <si>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</si>
  <si>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</si>
  <si>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</si>
  <si>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</si>
  <si>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</si>
  <si>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</si>
  <si>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</si>
  <si>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</si>
  <si>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</si>
  <si>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</si>
  <si>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</si>
  <si>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</si>
  <si>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</si>
  <si>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</si>
  <si>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</si>
  <si>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</si>
  <si>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</si>
  <si>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</si>
  <si>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</si>
  <si>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</si>
  <si>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</si>
  <si>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</si>
  <si>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</si>
  <si>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</si>
  <si>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</si>
  <si>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</si>
  <si>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</si>
  <si>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</si>
  <si>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</si>
  <si>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</si>
  <si>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</si>
  <si>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</si>
  <si>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</si>
  <si>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</si>
  <si>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</si>
  <si>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</si>
  <si>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</si>
  <si>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</si>
  <si>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</si>
  <si>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</si>
  <si>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</si>
  <si>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</si>
  <si>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</si>
  <si>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</si>
  <si>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</si>
  <si>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</si>
  <si>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</si>
  <si>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</si>
  <si>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</si>
  <si>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</si>
  <si>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</si>
  <si>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</si>
  <si>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</si>
  <si>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</si>
  <si>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</si>
  <si>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</si>
  <si>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</si>
  <si>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</si>
  <si>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</si>
  <si>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</si>
  <si>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</si>
  <si>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</si>
  <si>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</si>
  <si>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</si>
  <si>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</si>
  <si>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</si>
  <si>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</si>
  <si>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</si>
  <si>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</si>
  <si>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</si>
  <si>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</si>
  <si>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</si>
  <si>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</si>
  <si>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</si>
  <si>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</si>
  <si>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</si>
  <si>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</si>
  <si>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</si>
  <si>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</si>
  <si>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</si>
  <si>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</si>
  <si>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</si>
  <si>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</si>
  <si>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</si>
  <si>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</si>
  <si>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</si>
  <si>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</si>
  <si>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</si>
  <si>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</si>
  <si>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</si>
  <si>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</si>
  <si>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</si>
  <si>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</si>
  <si>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</si>
  <si>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</si>
  <si>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</si>
  <si>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</si>
  <si>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</si>
  <si>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</si>
  <si>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</si>
  <si>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</si>
  <si>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</si>
  <si>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</si>
  <si>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</si>
  <si>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</si>
  <si>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</si>
  <si>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</si>
  <si>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</si>
  <si>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</si>
  <si>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</si>
  <si>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</si>
  <si>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</si>
  <si>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</si>
  <si>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</si>
  <si>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</si>
  <si>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</si>
  <si>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</si>
  <si>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</si>
  <si>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</si>
  <si>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</si>
  <si>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</si>
  <si>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</si>
  <si>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</si>
  <si>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</si>
  <si>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</si>
  <si>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</si>
  <si>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</si>
  <si>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</si>
  <si>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</si>
  <si>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</si>
  <si>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</si>
  <si>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</si>
  <si>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</si>
  <si>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</si>
  <si>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</si>
  <si>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</si>
  <si>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</si>
  <si>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</si>
  <si>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</si>
  <si>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</si>
  <si>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</si>
  <si>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</si>
  <si>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</si>
  <si>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</si>
  <si>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</si>
  <si>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</si>
  <si>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</si>
  <si>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</si>
  <si>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</si>
  <si>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</si>
  <si>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</si>
  <si>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</si>
  <si>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</si>
  <si>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</si>
  <si>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</si>
  <si>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</si>
  <si>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</si>
  <si>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</si>
  <si>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</si>
  <si>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</si>
  <si>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</si>
  <si>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</si>
  <si>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</si>
  <si>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</si>
  <si>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</si>
  <si>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</si>
  <si>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</si>
  <si>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</si>
  <si>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</si>
  <si>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</si>
  <si>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</si>
  <si>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</si>
  <si>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</si>
  <si>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</si>
  <si>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</si>
  <si>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</si>
  <si>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</si>
  <si>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</si>
  <si>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</si>
  <si>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</si>
  <si>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</si>
  <si>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</si>
  <si>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</si>
  <si>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</si>
  <si>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</si>
  <si>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</si>
  <si>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</si>
  <si>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</si>
  <si>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</si>
  <si>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</si>
  <si>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</si>
  <si>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</si>
  <si>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</si>
  <si>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</si>
  <si>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</si>
  <si>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</si>
  <si>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</si>
  <si>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</si>
  <si>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</si>
  <si>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</si>
  <si>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</si>
  <si>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</si>
  <si>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</si>
  <si>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</si>
  <si>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</si>
  <si>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</si>
  <si>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</si>
  <si>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</si>
  <si>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</si>
  <si>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</si>
  <si>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</si>
  <si>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</si>
  <si>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</si>
  <si>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</si>
  <si>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</si>
  <si>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</si>
  <si>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</si>
  <si>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</si>
  <si>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</si>
  <si>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</si>
  <si>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</si>
  <si>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</si>
  <si>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</si>
  <si>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</si>
  <si>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</si>
  <si>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</si>
  <si>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</si>
  <si>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</si>
  <si>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</si>
  <si>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</si>
  <si>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</si>
  <si>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</si>
  <si>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</si>
  <si>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</si>
  <si>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</si>
  <si>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</si>
  <si>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</si>
  <si>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</si>
  <si>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</si>
  <si>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</si>
  <si>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</si>
  <si>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</si>
  <si>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</si>
  <si>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</si>
  <si>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</si>
  <si>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</si>
  <si>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</si>
  <si>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</si>
  <si>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</si>
  <si>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</si>
  <si>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</si>
  <si>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</si>
  <si>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</si>
  <si>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</si>
  <si>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</si>
  <si>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</si>
  <si>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</si>
  <si>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</si>
  <si>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</si>
  <si>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</si>
  <si>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</si>
  <si>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</si>
  <si>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</si>
  <si>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</si>
  <si>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</si>
  <si>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</si>
  <si>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</si>
  <si>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</si>
  <si>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</si>
  <si>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</si>
  <si>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</si>
  <si>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</si>
  <si>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</si>
  <si>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</si>
  <si>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</si>
  <si>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</si>
  <si>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</si>
  <si>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</si>
  <si>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</si>
  <si>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</si>
  <si>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</si>
  <si>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</si>
  <si>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</si>
  <si>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</si>
  <si>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</si>
  <si>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</si>
  <si>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</si>
  <si>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</si>
  <si>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</si>
  <si>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</si>
  <si>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</si>
  <si>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</si>
  <si>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</si>
  <si>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</si>
  <si>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</si>
  <si>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</si>
  <si>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</si>
  <si>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</si>
  <si>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</si>
  <si>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</si>
  <si>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</si>
  <si>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</si>
  <si>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</si>
  <si>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</si>
  <si>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</si>
  <si>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</si>
  <si>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</si>
  <si>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</si>
  <si>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</si>
  <si>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</si>
  <si>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</si>
  <si>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</si>
  <si>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</si>
  <si>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</si>
  <si>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</si>
  <si>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</si>
  <si>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</si>
  <si>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</si>
  <si>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</si>
  <si>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</si>
  <si>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</si>
  <si>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</si>
  <si>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</si>
  <si>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</si>
  <si>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</si>
  <si>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</si>
  <si>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</si>
  <si>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</si>
  <si>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</si>
  <si>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</si>
  <si>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</si>
  <si>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</si>
  <si>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</si>
  <si>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</si>
  <si>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</si>
  <si>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</si>
  <si>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</si>
  <si>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</si>
  <si>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</si>
  <si>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</si>
  <si>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</si>
  <si>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</si>
  <si>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</si>
  <si>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</si>
  <si>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</si>
  <si>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</si>
  <si>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</si>
  <si>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</si>
  <si>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</si>
  <si>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</si>
  <si>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</si>
  <si>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</si>
  <si>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</si>
  <si>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</si>
  <si>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</si>
  <si>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</si>
  <si>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</si>
  <si>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</si>
  <si>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</si>
  <si>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</si>
  <si>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</si>
  <si>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</si>
  <si>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</si>
  <si>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</si>
  <si>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</si>
  <si>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</si>
  <si>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</si>
  <si>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</si>
  <si>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</si>
  <si>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</si>
  <si>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</si>
  <si>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</si>
  <si>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</si>
  <si>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</si>
  <si>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</si>
  <si>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</si>
  <si>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</si>
  <si>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</si>
  <si>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</si>
  <si>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</si>
  <si>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</si>
  <si>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</si>
  <si>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</si>
  <si>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</si>
  <si>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</si>
  <si>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</si>
  <si>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</si>
  <si>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</si>
  <si>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</si>
  <si>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</si>
  <si>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</si>
  <si>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</si>
  <si>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</si>
  <si>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</si>
  <si>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</si>
  <si>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</si>
  <si>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</si>
  <si>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</si>
  <si>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</si>
  <si>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</si>
  <si>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</si>
  <si>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</si>
  <si>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</si>
  <si>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</si>
  <si>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</si>
  <si>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</si>
  <si>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</si>
  <si>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</si>
  <si>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</si>
  <si>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</si>
  <si>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</si>
  <si>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</si>
  <si>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</si>
  <si>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</si>
  <si>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</si>
  <si>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</si>
  <si>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</si>
  <si>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</si>
  <si>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</si>
  <si>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</si>
  <si>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</si>
  <si>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</si>
  <si>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</si>
  <si>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</si>
  <si>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</si>
  <si>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</si>
  <si>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</si>
  <si>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</si>
  <si>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</si>
  <si>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</si>
  <si>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</si>
  <si>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</si>
  <si>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</si>
  <si>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</si>
  <si>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</si>
  <si>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</si>
  <si>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</si>
  <si>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</si>
  <si>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</si>
  <si>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</si>
  <si>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</si>
  <si>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</si>
  <si>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</si>
  <si>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</si>
  <si>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</si>
  <si>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</si>
  <si>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</si>
  <si>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</si>
  <si>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</si>
  <si>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</si>
  <si>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</si>
  <si>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</si>
  <si>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</si>
  <si>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</si>
  <si>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</si>
  <si>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</si>
  <si>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</si>
  <si>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</si>
  <si>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</si>
  <si>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</si>
  <si>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</si>
  <si>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</si>
  <si>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</si>
  <si>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</si>
  <si>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</si>
  <si>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</si>
  <si>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</si>
  <si>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</si>
  <si>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</si>
  <si>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</si>
  <si>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</si>
  <si>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</si>
  <si>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</si>
  <si>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</si>
  <si>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</si>
  <si>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</si>
  <si>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</si>
  <si>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</si>
  <si>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</si>
  <si>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</si>
  <si>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</si>
  <si>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</si>
  <si>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</si>
  <si>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</si>
  <si>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</si>
  <si>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</si>
  <si>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</si>
  <si>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</si>
  <si>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</si>
  <si>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</si>
  <si>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</si>
  <si>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</si>
  <si>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</si>
  <si>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</si>
  <si>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</si>
  <si>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</si>
  <si>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</si>
  <si>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</si>
  <si>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</si>
  <si>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</si>
  <si>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</si>
  <si>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</si>
  <si>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</si>
  <si>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</si>
  <si>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</si>
  <si>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</si>
  <si>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</si>
  <si>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</si>
  <si>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</si>
  <si>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</si>
  <si>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</si>
  <si>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</si>
  <si>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</si>
  <si>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</si>
  <si>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</si>
  <si>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</si>
  <si>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</si>
  <si>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</si>
  <si>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</si>
  <si>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</si>
  <si>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</si>
  <si>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</si>
  <si>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</si>
  <si>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</si>
  <si>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</si>
  <si>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</si>
  <si>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</si>
  <si>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</si>
  <si>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</si>
  <si>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</si>
  <si>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</si>
  <si>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</si>
  <si>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</si>
  <si>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</si>
  <si>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</si>
  <si>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</si>
  <si>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</si>
  <si>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</si>
  <si>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</si>
  <si>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</si>
  <si>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</si>
  <si>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</si>
  <si>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</si>
  <si>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</si>
  <si>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</si>
  <si>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</si>
  <si>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</si>
  <si>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</si>
  <si>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</si>
  <si>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</si>
  <si>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</si>
  <si>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</si>
  <si>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</si>
  <si>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</si>
  <si>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</si>
  <si>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</si>
  <si>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</si>
  <si>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</si>
  <si>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</si>
  <si>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</si>
  <si>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</si>
  <si>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</si>
  <si>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</si>
  <si>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</si>
  <si>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</si>
  <si>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</si>
  <si>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</si>
  <si>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</si>
  <si>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</si>
  <si>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</si>
  <si>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</si>
  <si>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</si>
  <si>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</si>
  <si>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</si>
  <si>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</si>
  <si>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</si>
  <si>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</si>
  <si>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</si>
  <si>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</si>
  <si>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</si>
  <si>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</si>
  <si>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</si>
  <si>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</si>
  <si>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</si>
  <si>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</si>
  <si>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</si>
  <si>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</si>
  <si>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</si>
  <si>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</si>
  <si>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</si>
  <si>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</si>
  <si>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</si>
  <si>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</si>
  <si>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</si>
  <si>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</si>
  <si>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</si>
  <si>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</si>
  <si>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</si>
  <si>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</si>
  <si>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</si>
  <si>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</si>
  <si>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</si>
  <si>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</si>
  <si>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</si>
  <si>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</si>
  <si>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</si>
  <si>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</si>
  <si>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</si>
  <si>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</si>
  <si>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</si>
  <si>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</si>
  <si>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</si>
  <si>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</si>
  <si>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</si>
  <si>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</si>
  <si>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</si>
  <si>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</si>
  <si>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</si>
  <si>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</si>
  <si>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</si>
  <si>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</si>
  <si>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</si>
  <si>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</si>
  <si>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</si>
  <si>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</si>
  <si>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</si>
  <si>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</si>
  <si>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</si>
  <si>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</si>
  <si>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</si>
  <si>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</si>
  <si>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</si>
  <si>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</si>
  <si>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</si>
  <si>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</si>
  <si>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</si>
  <si>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</si>
  <si>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</si>
  <si>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</si>
  <si>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</si>
  <si>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</si>
  <si>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</si>
  <si>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</si>
  <si>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</si>
  <si>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</si>
  <si>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</si>
  <si>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</si>
  <si>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</si>
  <si>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</si>
  <si>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</si>
  <si>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</si>
  <si>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</si>
  <si>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</si>
  <si>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</si>
  <si>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</si>
  <si>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</si>
  <si>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</si>
  <si>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</si>
  <si>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</si>
  <si>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</si>
  <si>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</si>
  <si>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</si>
  <si>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</si>
  <si>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</si>
  <si>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</si>
  <si>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</si>
  <si>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</si>
  <si>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</si>
  <si>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</si>
  <si>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</si>
  <si>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</si>
  <si>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</si>
  <si>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</si>
  <si>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</si>
  <si>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</si>
  <si>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</si>
  <si>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</si>
  <si>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</si>
  <si>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</si>
  <si>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</si>
  <si>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</si>
  <si>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</si>
  <si>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</si>
  <si>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</si>
  <si>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</si>
  <si>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</si>
  <si>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</si>
  <si>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</si>
  <si>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</si>
  <si>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</si>
  <si>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</si>
  <si>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</si>
  <si>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</si>
  <si>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</si>
  <si>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</si>
  <si>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</si>
  <si>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</si>
  <si>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</si>
  <si>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</si>
  <si>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</si>
  <si>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</si>
  <si>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</si>
  <si>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</si>
  <si>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</si>
  <si>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</si>
  <si>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</si>
  <si>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</si>
  <si>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</si>
  <si>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</si>
  <si>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</si>
  <si>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</si>
  <si>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</si>
  <si>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</si>
  <si>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</si>
  <si>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</si>
  <si>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</si>
  <si>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</si>
  <si>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</si>
  <si>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</si>
  <si>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</si>
  <si>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</si>
  <si>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</si>
  <si>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</si>
  <si>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</si>
  <si>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</si>
  <si>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</si>
  <si>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</si>
  <si>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</si>
  <si>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</si>
  <si>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</si>
  <si>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</si>
  <si>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</si>
  <si>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</si>
  <si>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</si>
  <si>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</si>
  <si>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</si>
  <si>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</si>
  <si>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</si>
  <si>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</si>
  <si>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</si>
  <si>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</si>
  <si>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</si>
  <si>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</si>
  <si>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</si>
  <si>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</si>
  <si>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</si>
  <si>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</si>
  <si>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</si>
  <si>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</si>
  <si>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</si>
  <si>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</si>
  <si>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</si>
  <si>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</si>
  <si>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</si>
  <si>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</si>
  <si>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</si>
  <si>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</si>
  <si>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</si>
  <si>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</si>
  <si>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</si>
  <si>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</si>
  <si>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</si>
  <si>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</si>
  <si>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</si>
  <si>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</si>
  <si>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</si>
  <si>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</si>
  <si>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</si>
  <si>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</si>
  <si>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</si>
  <si>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</si>
  <si>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</si>
  <si>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</si>
  <si>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</si>
  <si>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</si>
  <si>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</si>
  <si>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</si>
  <si>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</si>
  <si>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</si>
  <si>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</si>
  <si>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</si>
  <si>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</si>
  <si>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</si>
  <si>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</si>
  <si>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</si>
  <si>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</si>
  <si>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</si>
  <si>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</si>
  <si>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</si>
  <si>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</si>
  <si>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</si>
  <si>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</si>
  <si>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</si>
  <si>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</si>
  <si>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</si>
  <si>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</si>
  <si>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</si>
  <si>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</si>
  <si>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</si>
  <si>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</si>
  <si>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</si>
  <si>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</si>
  <si>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</si>
  <si>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</si>
  <si>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</si>
  <si>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</si>
  <si>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</si>
  <si>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</si>
  <si>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</si>
  <si>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</si>
  <si>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</si>
  <si>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</si>
  <si>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</si>
  <si>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</si>
  <si>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</si>
  <si>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</si>
  <si>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</si>
  <si>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</si>
  <si>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</si>
  <si>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</si>
  <si>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</si>
  <si>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</si>
  <si>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</si>
  <si>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</si>
  <si>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</si>
  <si>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</si>
  <si>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</si>
  <si>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</si>
  <si>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</si>
  <si>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</si>
  <si>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</si>
  <si>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</si>
  <si>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</si>
  <si>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</si>
  <si>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</si>
  <si>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</si>
  <si>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</si>
  <si>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</si>
  <si>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</si>
  <si>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</si>
  <si>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</si>
  <si>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</si>
  <si>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</si>
  <si>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</si>
  <si>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</si>
  <si>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</si>
  <si>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</si>
  <si>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</si>
  <si>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</si>
  <si>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</si>
  <si>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</si>
  <si>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</si>
  <si>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</si>
  <si>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</si>
  <si>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</si>
  <si>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</si>
  <si>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</si>
  <si>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</si>
  <si>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</si>
  <si>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</si>
  <si>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</si>
  <si>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</si>
  <si>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</si>
  <si>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</si>
  <si>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</si>
  <si>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</si>
  <si>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</si>
  <si>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</si>
  <si>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</si>
  <si>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</si>
  <si>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</si>
  <si>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</si>
  <si>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</si>
  <si>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</si>
  <si>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</si>
  <si>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</si>
  <si>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</si>
  <si>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</si>
  <si>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</si>
  <si>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</si>
  <si>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</si>
  <si>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</si>
  <si>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</si>
  <si>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</si>
  <si>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</si>
  <si>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</si>
  <si>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</si>
  <si>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</si>
  <si>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</si>
  <si>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</si>
  <si>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</si>
  <si>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</si>
  <si>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</si>
  <si>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</si>
  <si>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</si>
  <si>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</si>
  <si>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</si>
  <si>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</si>
  <si>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</si>
  <si>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</si>
  <si>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</si>
  <si>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</si>
  <si>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</si>
  <si>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</si>
  <si>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</si>
  <si>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</si>
  <si>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</si>
  <si>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</si>
  <si>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</si>
  <si>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</si>
  <si>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</si>
  <si>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</si>
  <si>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</si>
  <si>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</si>
  <si>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</si>
  <si>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</si>
  <si>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</si>
  <si>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</si>
  <si>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</si>
  <si>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</si>
  <si>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</si>
  <si>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</si>
  <si>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</si>
  <si>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</si>
  <si>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</si>
  <si>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</si>
  <si>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</si>
  <si>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</si>
  <si>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</si>
  <si>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</si>
  <si>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</si>
  <si>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</si>
  <si>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</si>
  <si>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</si>
  <si>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</si>
  <si>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</si>
  <si>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</si>
  <si>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</si>
  <si>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</si>
  <si>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</si>
  <si>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</si>
  <si>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</si>
  <si>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</si>
  <si>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</si>
  <si>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</si>
  <si>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</si>
  <si>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</si>
  <si>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</si>
  <si>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</si>
  <si>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</si>
  <si>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</si>
  <si>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</si>
  <si>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</si>
  <si>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</si>
  <si>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</si>
  <si>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</si>
  <si>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</si>
  <si>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</si>
  <si>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</si>
  <si>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</si>
  <si>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</si>
  <si>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</si>
  <si>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</si>
  <si>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</si>
  <si>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</si>
  <si>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</si>
  <si>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</si>
  <si>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</si>
  <si>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</si>
  <si>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</si>
  <si>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</si>
  <si>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</si>
  <si>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</si>
  <si>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</si>
  <si>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</si>
  <si>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</si>
  <si>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</si>
  <si>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</si>
  <si>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</si>
  <si>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</si>
  <si>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</si>
  <si>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</si>
  <si>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</si>
  <si>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</si>
  <si>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</si>
  <si>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</si>
  <si>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</si>
  <si>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</si>
  <si>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</si>
  <si>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</si>
  <si>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</si>
  <si>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</si>
  <si>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</si>
  <si>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</si>
  <si>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</si>
  <si>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</si>
  <si>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</si>
  <si>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</si>
  <si>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</si>
  <si>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</si>
  <si>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</si>
  <si>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</si>
  <si>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</si>
  <si>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</si>
  <si>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</si>
  <si>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</si>
  <si>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</si>
  <si>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</si>
  <si>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</si>
  <si>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</si>
  <si>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</si>
  <si>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</si>
  <si>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</si>
  <si>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</si>
  <si>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</si>
  <si>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</si>
  <si>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</si>
  <si>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</si>
  <si>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</si>
  <si>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</si>
  <si>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</si>
  <si>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</si>
  <si>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</si>
  <si>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</si>
  <si>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</si>
  <si>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</si>
  <si>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</si>
  <si>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</si>
  <si>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</si>
  <si>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</si>
  <si>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</si>
  <si>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</si>
  <si>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</si>
  <si>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</si>
  <si>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</si>
  <si>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</si>
  <si>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</si>
  <si>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</si>
  <si>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</si>
  <si>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</si>
  <si>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</si>
  <si>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</si>
  <si>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</si>
  <si>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</si>
  <si>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</si>
  <si>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</si>
  <si>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</si>
  <si>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</si>
  <si>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</si>
  <si>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</si>
  <si>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</si>
  <si>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</si>
  <si>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</si>
  <si>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</si>
  <si>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</si>
  <si>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</si>
  <si>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</si>
  <si>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</si>
  <si>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</si>
  <si>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</si>
  <si>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</si>
  <si>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</si>
  <si>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</si>
  <si>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</si>
  <si>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</si>
  <si>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</si>
  <si>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</si>
  <si>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</si>
  <si>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</si>
  <si>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</si>
  <si>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</si>
  <si>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</si>
  <si>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</si>
  <si>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</si>
  <si>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</si>
  <si>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</si>
  <si>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</si>
  <si>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</si>
  <si>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</si>
  <si>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</si>
  <si>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</si>
  <si>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</si>
  <si>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</si>
  <si>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</si>
  <si>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</si>
  <si>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</si>
  <si>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</si>
  <si>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</si>
  <si>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</si>
  <si>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</si>
  <si>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</si>
  <si>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</si>
  <si>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</si>
  <si>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</si>
  <si>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</si>
  <si>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</si>
  <si>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</si>
  <si>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</si>
  <si>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</si>
  <si>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</si>
  <si>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</si>
  <si>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</si>
  <si>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</si>
  <si>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</si>
  <si>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</si>
  <si>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</si>
  <si>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</si>
  <si>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</si>
  <si>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</si>
  <si>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</si>
  <si>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</si>
  <si>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</si>
  <si>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</si>
  <si>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</si>
  <si>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</si>
  <si>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</si>
  <si>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</si>
  <si>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</si>
  <si>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</si>
  <si>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</si>
  <si>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</si>
  <si>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</si>
  <si>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</si>
  <si>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</si>
  <si>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</si>
  <si>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</si>
  <si>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</si>
  <si>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</si>
  <si>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</si>
  <si>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</si>
  <si>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</si>
  <si>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</si>
  <si>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</si>
  <si>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</si>
  <si>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</si>
  <si>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</si>
  <si>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</si>
  <si>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</si>
  <si>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</si>
  <si>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</si>
  <si>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</si>
  <si>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</si>
  <si>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</si>
  <si>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</si>
  <si>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</si>
  <si>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</si>
  <si>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</si>
  <si>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</si>
  <si>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</si>
  <si>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</si>
  <si>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</si>
  <si>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</si>
  <si>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</si>
  <si>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</si>
  <si>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</si>
  <si>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</si>
  <si>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</si>
  <si>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</si>
  <si>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</si>
  <si>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</si>
  <si>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</si>
  <si>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</si>
  <si>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</si>
  <si>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</si>
  <si>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</si>
  <si>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</si>
  <si>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</si>
  <si>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</si>
  <si>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</si>
  <si>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</si>
  <si>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</si>
  <si>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</si>
  <si>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</si>
  <si>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</si>
  <si>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</si>
  <si>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</si>
  <si>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</si>
  <si>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</si>
  <si>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</si>
  <si>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</si>
  <si>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</si>
  <si>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</si>
  <si>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</si>
  <si>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</si>
  <si>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</si>
  <si>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</si>
  <si>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</si>
  <si>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</si>
  <si>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</si>
  <si>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</si>
  <si>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</si>
  <si>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</si>
  <si>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</si>
  <si>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</si>
  <si>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</si>
  <si>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</si>
  <si>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</si>
  <si>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</si>
  <si>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</si>
  <si>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</si>
  <si>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</si>
  <si>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</si>
  <si>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</si>
  <si>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</si>
  <si>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</si>
  <si>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</si>
  <si>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</si>
  <si>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</si>
  <si>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</si>
  <si>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</si>
  <si>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</si>
  <si>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</si>
  <si>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</si>
  <si>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</si>
  <si>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</si>
  <si>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</si>
  <si>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</si>
  <si>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</si>
  <si>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</si>
  <si>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</si>
  <si>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</si>
  <si>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</si>
  <si>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</si>
  <si>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</si>
  <si>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</si>
  <si>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</si>
  <si>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</si>
  <si>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</si>
  <si>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</si>
  <si>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</si>
  <si>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</si>
  <si>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</si>
  <si>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</si>
  <si>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</si>
  <si>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</si>
  <si>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</si>
  <si>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</si>
  <si>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</si>
  <si>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</si>
  <si>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</si>
  <si>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</si>
  <si>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</si>
  <si>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</si>
  <si>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</si>
  <si>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</si>
  <si>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</si>
  <si>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</si>
  <si>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</si>
  <si>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</si>
  <si>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</si>
  <si>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</si>
  <si>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</si>
  <si>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</si>
  <si>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</si>
  <si>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</si>
  <si>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</si>
  <si>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</si>
  <si>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</si>
  <si>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</si>
  <si>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</si>
  <si>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</si>
  <si>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</si>
  <si>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</si>
  <si>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</si>
  <si>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</si>
  <si>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</si>
  <si>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</si>
  <si>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</si>
  <si>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</si>
  <si>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</si>
  <si>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</si>
  <si>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</si>
  <si>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</si>
  <si>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</si>
  <si>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</si>
  <si>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</si>
  <si>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</si>
  <si>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</si>
  <si>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</si>
  <si>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</si>
  <si>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</si>
  <si>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</si>
  <si>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</si>
  <si>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</si>
  <si>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</si>
  <si>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</si>
  <si>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</si>
  <si>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</si>
  <si>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</si>
  <si>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</si>
  <si>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</si>
  <si>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</si>
  <si>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</si>
  <si>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</si>
  <si>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</si>
  <si>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</si>
  <si>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</si>
  <si>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</si>
  <si>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</si>
  <si>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</si>
  <si>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</si>
  <si>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</si>
  <si>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</si>
  <si>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</si>
  <si>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</si>
  <si>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</si>
  <si>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</si>
  <si>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</si>
  <si>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</si>
  <si>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</si>
  <si>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</si>
  <si>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</si>
  <si>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</si>
  <si>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</si>
  <si>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</si>
  <si>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</si>
  <si>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</si>
  <si>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</si>
  <si>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</si>
  <si>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</si>
  <si>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</si>
  <si>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</si>
  <si>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</si>
  <si>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</si>
  <si>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</si>
  <si>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</si>
  <si>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</si>
  <si>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</si>
  <si>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</si>
  <si>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</si>
  <si>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</si>
  <si>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</si>
  <si>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</si>
  <si>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</si>
  <si>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</si>
  <si>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</si>
  <si>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</si>
  <si>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</si>
  <si>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</si>
  <si>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</si>
  <si>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</si>
  <si>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</si>
  <si>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</si>
  <si>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</si>
  <si>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</si>
  <si>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</si>
  <si>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</si>
  <si>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</si>
  <si>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</si>
  <si>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</si>
  <si>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</si>
  <si>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</si>
  <si>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</si>
  <si>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</si>
  <si>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</si>
  <si>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</si>
  <si>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</si>
  <si>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</si>
  <si>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</si>
  <si>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</si>
  <si>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</si>
  <si>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</si>
  <si>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</si>
  <si>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</si>
  <si>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</si>
  <si>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</si>
  <si>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</si>
  <si>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</si>
  <si>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</si>
  <si>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</si>
  <si>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</si>
  <si>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</si>
  <si>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</si>
  <si>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</si>
  <si>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</si>
  <si>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</si>
  <si>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</si>
  <si>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</si>
  <si>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</si>
  <si>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</si>
  <si>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</si>
  <si>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</si>
  <si>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</si>
  <si>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</si>
  <si>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</si>
  <si>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</si>
  <si>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</si>
  <si>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</si>
  <si>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</si>
  <si>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</si>
  <si>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</si>
  <si>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</si>
  <si>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</si>
  <si>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</si>
  <si>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</si>
  <si>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</si>
  <si>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</si>
  <si>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</si>
  <si>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</si>
  <si>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</si>
  <si>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</si>
  <si>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</si>
  <si>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</si>
  <si>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</si>
  <si>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</si>
  <si>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</si>
  <si>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</si>
  <si>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</si>
  <si>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</si>
  <si>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</si>
  <si>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</si>
  <si>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</si>
  <si>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</si>
  <si>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</si>
  <si>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</si>
  <si>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</si>
  <si>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</si>
  <si>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</si>
  <si>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</si>
  <si>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</si>
  <si>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</si>
  <si>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</si>
  <si>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</si>
  <si>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</si>
  <si>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</si>
  <si>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</si>
  <si>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</si>
  <si>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</si>
  <si>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</si>
  <si>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</si>
  <si>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</si>
  <si>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</si>
  <si>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</si>
  <si>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</si>
  <si>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</si>
  <si>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</si>
  <si>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</si>
  <si>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</si>
  <si>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</si>
  <si>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</si>
  <si>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</si>
  <si>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</si>
  <si>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</si>
  <si>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</si>
  <si>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</si>
  <si>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</si>
  <si>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</si>
  <si>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</si>
  <si>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</si>
  <si>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</si>
  <si>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</si>
  <si>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</si>
  <si>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</si>
  <si>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</si>
  <si>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</si>
  <si>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</si>
  <si>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</si>
  <si>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</si>
  <si>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</si>
  <si>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</si>
  <si>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</si>
  <si>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</si>
  <si>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</si>
  <si>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</si>
  <si>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</si>
  <si>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</si>
  <si>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</si>
  <si>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</si>
  <si>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</si>
  <si>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</si>
  <si>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</si>
  <si>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</si>
  <si>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</si>
  <si>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</si>
  <si>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</si>
  <si>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</si>
  <si>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</si>
  <si>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</si>
  <si>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</si>
  <si>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</si>
  <si>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</si>
  <si>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</si>
  <si>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</si>
  <si>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</si>
  <si>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</si>
  <si>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</si>
  <si>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</si>
  <si>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</si>
  <si>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</si>
  <si>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</si>
  <si>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</si>
  <si>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</si>
  <si>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</si>
  <si>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</si>
  <si>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</si>
  <si>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</si>
  <si>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</si>
  <si>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</si>
  <si>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</si>
  <si>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</si>
  <si>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</si>
  <si>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</si>
  <si>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</si>
  <si>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</si>
  <si>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</si>
  <si>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</si>
  <si>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</si>
  <si>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</si>
  <si>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</si>
  <si>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</si>
  <si>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</si>
  <si>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</si>
  <si>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</si>
  <si>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</si>
  <si>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</si>
  <si>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</si>
  <si>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</si>
  <si>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</si>
  <si>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</si>
  <si>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</si>
  <si>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</si>
  <si>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</si>
  <si>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</si>
  <si>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</si>
  <si>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</si>
  <si>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</si>
  <si>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</si>
  <si>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</si>
  <si>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</si>
  <si>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</si>
  <si>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</si>
  <si>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</si>
  <si>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</si>
  <si>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</si>
  <si>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</si>
  <si>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</si>
  <si>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</si>
  <si>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</si>
  <si>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</si>
  <si>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</si>
  <si>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</si>
  <si>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</si>
  <si>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</si>
  <si>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</si>
  <si>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</si>
  <si>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</si>
  <si>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</si>
  <si>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</si>
  <si>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</si>
  <si>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</si>
  <si>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</si>
  <si>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</si>
  <si>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</si>
  <si>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</si>
  <si>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</si>
  <si>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</si>
  <si>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</si>
  <si>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</si>
  <si>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</si>
  <si>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</si>
  <si>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</si>
  <si>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</si>
  <si>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</si>
  <si>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</si>
  <si>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</si>
  <si>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</si>
  <si>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</si>
  <si>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</si>
  <si>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</si>
  <si>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</si>
  <si>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</si>
  <si>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</si>
  <si>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</si>
  <si>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</si>
  <si>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</si>
  <si>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</si>
  <si>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</si>
  <si>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</si>
  <si>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</si>
  <si>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</si>
  <si>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</si>
  <si>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</si>
  <si>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</si>
  <si>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</si>
  <si>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</si>
  <si>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</si>
  <si>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</si>
  <si>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</si>
  <si>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</si>
  <si>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</si>
  <si>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</si>
  <si>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</si>
  <si>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</si>
  <si>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</si>
  <si>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</si>
  <si>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</si>
  <si>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</si>
  <si>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</si>
  <si>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</si>
  <si>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</si>
  <si>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</si>
  <si>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</si>
  <si>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</si>
  <si>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</si>
  <si>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</si>
  <si>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</si>
  <si>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</si>
  <si>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</si>
  <si>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</si>
  <si>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</si>
  <si>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</si>
  <si>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</si>
  <si>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</si>
  <si>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</si>
  <si>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</si>
  <si>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</si>
  <si>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</si>
  <si>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</si>
  <si>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</si>
  <si>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</si>
  <si>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</si>
  <si>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</si>
  <si>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</si>
  <si>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</si>
  <si>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</si>
  <si>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</si>
  <si>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</si>
  <si>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</si>
  <si>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</si>
  <si>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</si>
  <si>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</si>
  <si>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</si>
  <si>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</si>
  <si>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</si>
  <si>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</si>
  <si>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</si>
  <si>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</si>
  <si>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</si>
  <si>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</si>
  <si>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</si>
  <si>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</si>
  <si>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</si>
  <si>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</si>
  <si>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</si>
  <si>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</si>
  <si>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</si>
  <si>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</si>
  <si>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</si>
  <si>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</si>
  <si>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</si>
  <si>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</si>
  <si>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</si>
  <si>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</si>
  <si>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</si>
  <si>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</si>
  <si>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</si>
  <si>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</si>
  <si>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</si>
  <si>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</si>
  <si>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</si>
  <si>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</si>
  <si>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</si>
  <si>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</si>
  <si>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</si>
  <si>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</si>
  <si>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</si>
  <si>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</si>
  <si>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</si>
  <si>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</si>
  <si>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</si>
  <si>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</si>
  <si>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</si>
  <si>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</si>
  <si>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</si>
  <si>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</si>
  <si>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</si>
  <si>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</si>
  <si>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</si>
  <si>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</si>
  <si>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</si>
  <si>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</si>
  <si>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</si>
  <si>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</si>
  <si>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</si>
  <si>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</si>
  <si>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</si>
  <si>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</si>
  <si>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</si>
  <si>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</si>
  <si>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</si>
  <si>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</si>
  <si>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</si>
  <si>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</si>
  <si>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</si>
  <si>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</si>
  <si>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</si>
  <si>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</si>
  <si>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</si>
  <si>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</si>
  <si>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</si>
  <si>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</si>
  <si>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</si>
  <si>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</si>
  <si>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</si>
  <si>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</si>
  <si>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</si>
  <si>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</si>
  <si>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</si>
  <si>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</si>
  <si>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</si>
  <si>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</si>
  <si>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</si>
  <si>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</si>
  <si>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</si>
  <si>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</si>
  <si>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</si>
  <si>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</si>
  <si>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</si>
  <si>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</si>
  <si>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</si>
  <si>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</si>
  <si>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</si>
  <si>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</si>
  <si>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</si>
  <si>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</si>
  <si>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</si>
  <si>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</si>
  <si>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</si>
  <si>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</si>
  <si>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</si>
  <si>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</si>
  <si>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</si>
  <si>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</si>
  <si>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</si>
  <si>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</si>
  <si>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</si>
  <si>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</si>
  <si>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</si>
  <si>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</si>
  <si>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</si>
  <si>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</si>
  <si>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</si>
  <si>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</si>
  <si>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</si>
  <si>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</si>
  <si>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</si>
  <si>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</si>
  <si>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</si>
  <si>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</si>
  <si>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</si>
  <si>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</si>
  <si>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</si>
  <si>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</si>
  <si>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</si>
  <si>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</si>
  <si>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</si>
  <si>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</si>
  <si>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</si>
  <si>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</si>
  <si>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</si>
  <si>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</si>
  <si>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</si>
  <si>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</si>
  <si>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</si>
  <si>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</si>
  <si>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</si>
  <si>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</si>
  <si>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</si>
  <si>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</si>
  <si>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</si>
  <si>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</si>
  <si>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</si>
  <si>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</si>
  <si>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</si>
  <si>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</si>
  <si>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</si>
  <si>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</si>
  <si>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</si>
  <si>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</si>
  <si>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</si>
  <si>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</si>
  <si>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</si>
  <si>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</si>
  <si>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</si>
  <si>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</si>
  <si>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</si>
  <si>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</si>
  <si>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</si>
  <si>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</si>
  <si>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</si>
  <si>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</si>
  <si>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</si>
  <si>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</si>
  <si>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</si>
  <si>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</si>
  <si>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</si>
  <si>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</si>
  <si>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</si>
  <si>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</si>
  <si>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</si>
  <si>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</si>
  <si>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</si>
  <si>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</si>
  <si>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</si>
  <si>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</si>
  <si>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</si>
  <si>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</si>
  <si>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</si>
  <si>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</si>
  <si>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</si>
  <si>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</si>
  <si>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</si>
  <si>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</si>
  <si>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</si>
  <si>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</si>
  <si>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</si>
  <si>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</si>
  <si>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</si>
  <si>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</si>
  <si>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</si>
  <si>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</si>
  <si>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</si>
  <si>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</si>
  <si>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</si>
  <si>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</si>
  <si>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</si>
  <si>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</si>
  <si>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</si>
  <si>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</si>
  <si>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</si>
  <si>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</si>
  <si>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</si>
  <si>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</si>
  <si>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</si>
  <si>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</si>
  <si>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</si>
  <si>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</si>
  <si>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</si>
  <si>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</si>
  <si>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</si>
  <si>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</si>
  <si>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</si>
  <si>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</si>
  <si>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</si>
  <si>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</si>
  <si>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</si>
  <si>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</si>
  <si>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</si>
  <si>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</si>
  <si>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</si>
  <si>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</si>
  <si>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</si>
  <si>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</si>
  <si>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</si>
  <si>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</si>
  <si>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</si>
  <si>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</si>
  <si>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</si>
  <si>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</si>
  <si>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</si>
  <si>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</si>
  <si>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</si>
  <si>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</si>
  <si>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</si>
  <si>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</si>
  <si>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</si>
  <si>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</si>
  <si>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</si>
  <si>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</si>
  <si>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</si>
  <si>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</si>
  <si>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</si>
  <si>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</si>
  <si>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</si>
  <si>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</si>
  <si>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</si>
  <si>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</si>
  <si>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</si>
  <si>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</si>
  <si>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</si>
  <si>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</si>
  <si>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</si>
  <si>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</si>
  <si>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</si>
  <si>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</si>
  <si>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</si>
  <si>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</si>
  <si>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</si>
  <si>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</si>
  <si>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</si>
  <si>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</si>
  <si>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</si>
  <si>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</si>
  <si>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</si>
  <si>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</si>
  <si>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</si>
  <si>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</si>
  <si>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</si>
  <si>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</si>
  <si>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</si>
  <si>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</si>
  <si>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</si>
  <si>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</si>
  <si>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</si>
  <si>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</si>
  <si>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</si>
  <si>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</si>
  <si>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</si>
  <si>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</si>
  <si>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</si>
  <si>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</si>
  <si>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</si>
  <si>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</si>
  <si>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</si>
  <si>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</si>
  <si>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</si>
  <si>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</si>
  <si>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</si>
  <si>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</si>
  <si>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</si>
  <si>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</si>
  <si>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</si>
  <si>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</si>
  <si>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</si>
  <si>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</si>
  <si>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</si>
  <si>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</si>
  <si>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</si>
  <si>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</si>
  <si>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</si>
  <si>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</si>
  <si>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</si>
  <si>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</si>
  <si>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</si>
  <si>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</si>
  <si>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</si>
  <si>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</si>
  <si>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</si>
  <si>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</si>
  <si>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</si>
  <si>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</si>
  <si>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</si>
  <si>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</si>
  <si>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</si>
  <si>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</si>
  <si>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</si>
  <si>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</si>
  <si>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</si>
  <si>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</si>
  <si>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</si>
  <si>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</si>
  <si>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</si>
  <si>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</si>
  <si>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</si>
  <si>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</si>
  <si>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</si>
  <si>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</si>
  <si>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</si>
  <si>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</si>
  <si>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</si>
  <si>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</si>
  <si>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</si>
  <si>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</si>
  <si>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</si>
  <si>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</si>
  <si>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</si>
  <si>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</si>
  <si>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</si>
  <si>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</si>
  <si>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</si>
  <si>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</si>
  <si>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</si>
  <si>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</si>
  <si>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</si>
  <si>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</si>
  <si>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</si>
  <si>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</si>
  <si>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</si>
  <si>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</si>
  <si>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</si>
  <si>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</si>
  <si>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</si>
  <si>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</si>
  <si>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</si>
  <si>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</si>
  <si>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</si>
  <si>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</si>
  <si>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</si>
  <si>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</si>
  <si>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</si>
  <si>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</si>
  <si>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</si>
  <si>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</si>
  <si>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</si>
  <si>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</si>
  <si>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</si>
  <si>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</si>
  <si>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</si>
  <si>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</si>
  <si>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</si>
  <si>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</si>
  <si>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</si>
  <si>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</si>
  <si>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</si>
  <si>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</si>
  <si>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</si>
  <si>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</si>
  <si>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</si>
  <si>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</si>
  <si>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</si>
  <si>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</si>
  <si>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</si>
  <si>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</si>
  <si>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</si>
  <si>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</si>
  <si>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</si>
  <si>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</si>
  <si>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</si>
  <si>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</si>
  <si>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</si>
  <si>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</si>
  <si>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</si>
  <si>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</si>
  <si>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</si>
  <si>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</si>
  <si>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</si>
  <si>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</si>
  <si>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</si>
  <si>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</si>
  <si>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</si>
  <si>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</si>
  <si>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</si>
  <si>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</si>
  <si>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</si>
  <si>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</si>
  <si>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</si>
  <si>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</si>
  <si>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</si>
  <si>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</si>
  <si>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</si>
  <si>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</si>
  <si>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</si>
  <si>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</si>
  <si>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</si>
  <si>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</si>
  <si>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</si>
  <si>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</si>
  <si>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</si>
  <si>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</si>
  <si>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</si>
  <si>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</si>
  <si>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</si>
  <si>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</si>
  <si>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</si>
  <si>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</si>
  <si>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</si>
  <si>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</si>
  <si>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</si>
  <si>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</si>
  <si>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</si>
  <si>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</si>
  <si>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</si>
  <si>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</si>
  <si>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</si>
  <si>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</si>
  <si>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</si>
  <si>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</si>
  <si>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</si>
  <si>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</si>
  <si>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</si>
  <si>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</si>
  <si>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</si>
  <si>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</si>
  <si>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</si>
  <si>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</si>
  <si>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</si>
  <si>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</si>
  <si>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</si>
  <si>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</si>
  <si>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</si>
  <si>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</si>
  <si>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</si>
  <si>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</si>
  <si>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</si>
  <si>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</si>
  <si>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</si>
  <si>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</si>
  <si>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</si>
  <si>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</si>
  <si>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</si>
  <si>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</si>
  <si>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</si>
  <si>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</si>
  <si>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</si>
  <si>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</si>
  <si>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</si>
  <si>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</si>
  <si>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</si>
  <si>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</si>
  <si>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</si>
  <si>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</si>
  <si>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</si>
  <si>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</si>
  <si>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</si>
  <si>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</si>
  <si>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</si>
  <si>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</si>
  <si>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</si>
  <si>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</si>
  <si>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</si>
  <si>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</si>
  <si>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</si>
  <si>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</si>
  <si>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</si>
  <si>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</si>
  <si>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</si>
  <si>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</si>
  <si>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</si>
  <si>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</si>
  <si>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</si>
  <si>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</si>
  <si>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</si>
  <si>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</si>
  <si>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</si>
  <si>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</si>
  <si>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</si>
  <si>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</si>
  <si>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</si>
  <si>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</si>
  <si>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</si>
  <si>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</si>
  <si>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</si>
  <si>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</si>
  <si>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</si>
  <si>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</si>
  <si>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</si>
  <si>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</si>
  <si>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</si>
  <si>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</si>
  <si>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</si>
  <si>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</si>
  <si>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</si>
  <si>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</si>
  <si>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</si>
  <si>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</si>
  <si>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</si>
  <si>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</si>
  <si>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</si>
  <si>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</si>
  <si>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</si>
  <si>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</si>
  <si>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</si>
  <si>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</si>
  <si>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</si>
  <si>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</si>
  <si>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</si>
  <si>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</si>
  <si>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</si>
  <si>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</si>
  <si>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</si>
  <si>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</si>
  <si>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</si>
  <si>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</si>
  <si>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</si>
  <si>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</si>
  <si>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</si>
  <si>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</si>
  <si>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</si>
  <si>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</si>
  <si>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</si>
  <si>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</si>
  <si>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</si>
  <si>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</si>
  <si>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</si>
  <si>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</si>
  <si>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</si>
  <si>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</si>
  <si>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</si>
  <si>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</si>
  <si>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</si>
  <si>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</si>
  <si>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</si>
  <si>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</si>
  <si>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</si>
  <si>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</si>
  <si>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</si>
  <si>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</si>
  <si>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</si>
  <si>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</si>
  <si>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</si>
  <si>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</si>
  <si>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</si>
  <si>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</si>
  <si>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</si>
  <si>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</si>
  <si>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</si>
  <si>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</si>
  <si>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</si>
  <si>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</si>
  <si>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</si>
  <si>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</si>
  <si>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</si>
  <si>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</si>
  <si>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</si>
  <si>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</si>
  <si>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</si>
  <si>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</si>
  <si>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</si>
  <si>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</si>
  <si>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</si>
  <si>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</si>
  <si>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</si>
  <si>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</si>
  <si>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</si>
  <si>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</si>
  <si>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</si>
  <si>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</si>
  <si>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</si>
  <si>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</si>
  <si>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</si>
  <si>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</si>
  <si>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</si>
  <si>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</si>
  <si>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</si>
  <si>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</si>
  <si>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</si>
  <si>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</si>
  <si>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</si>
  <si>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</si>
  <si>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</si>
  <si>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</si>
  <si>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</si>
  <si>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</si>
  <si>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</si>
  <si>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</si>
  <si>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</si>
  <si>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</si>
  <si>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</si>
  <si>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</si>
  <si>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</si>
  <si>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</si>
  <si>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</si>
  <si>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</si>
  <si>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</si>
  <si>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</si>
  <si>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</si>
  <si>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</si>
  <si>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</si>
  <si>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</si>
  <si>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</si>
  <si>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</si>
  <si>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</si>
  <si>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</si>
  <si>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</si>
  <si>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</si>
  <si>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</si>
  <si>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</si>
  <si>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</si>
  <si>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</si>
  <si>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</si>
  <si>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</si>
  <si>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</si>
  <si>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</si>
  <si>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</si>
  <si>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</si>
  <si>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</si>
  <si>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</si>
  <si>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</si>
  <si>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</si>
  <si>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</si>
  <si>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</si>
  <si>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</si>
  <si>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</si>
  <si>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</si>
  <si>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</si>
  <si>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</si>
  <si>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</si>
  <si>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</si>
  <si>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</si>
  <si>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</si>
  <si>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</si>
  <si>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</si>
  <si>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</si>
  <si>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</si>
  <si>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</si>
  <si>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</si>
  <si>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</si>
  <si>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</si>
  <si>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</si>
  <si>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</si>
  <si>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</si>
  <si>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</si>
  <si>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</si>
  <si>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</si>
  <si>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</si>
  <si>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</si>
  <si>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</si>
  <si>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</si>
  <si>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</si>
  <si>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</si>
  <si>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</si>
  <si>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</si>
  <si>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</si>
  <si>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</si>
  <si>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</si>
  <si>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</si>
  <si>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</si>
  <si>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</si>
  <si>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</si>
  <si>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</si>
  <si>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</si>
  <si>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</si>
  <si>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</si>
  <si>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</si>
  <si>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</si>
  <si>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</si>
  <si>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</si>
  <si>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</si>
  <si>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</si>
  <si>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</si>
  <si>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</si>
  <si>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</si>
  <si>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</si>
  <si>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</si>
  <si>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</si>
  <si>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</si>
  <si>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</si>
  <si>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</si>
  <si>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</si>
  <si>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</si>
  <si>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</si>
  <si>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</si>
  <si>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</si>
  <si>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</si>
  <si>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</si>
  <si>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</si>
  <si>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</si>
  <si>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</si>
  <si>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</si>
  <si>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</si>
  <si>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</si>
  <si>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</si>
  <si>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</si>
  <si>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</si>
  <si>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</si>
  <si>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</si>
  <si>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</si>
  <si>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</si>
  <si>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</si>
  <si>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</si>
  <si>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</si>
  <si>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</si>
  <si>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</si>
  <si>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</si>
  <si>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</si>
  <si>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</si>
  <si>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</si>
  <si>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</si>
  <si>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</si>
  <si>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</si>
  <si>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</si>
  <si>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</si>
  <si>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</si>
  <si>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</si>
  <si>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</si>
  <si>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</si>
  <si>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</si>
  <si>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</si>
  <si>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</si>
  <si>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</si>
  <si>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</si>
  <si>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</si>
  <si>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</si>
  <si>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</si>
  <si>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</si>
  <si>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</si>
  <si>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</si>
  <si>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</si>
  <si>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</si>
  <si>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</si>
  <si>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</si>
  <si>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</si>
  <si>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</si>
  <si>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</si>
  <si>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</si>
  <si>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</si>
  <si>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</si>
  <si>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</si>
  <si>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</si>
  <si>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</si>
  <si>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</si>
  <si>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</si>
  <si>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</si>
  <si>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</si>
  <si>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</si>
  <si>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</si>
  <si>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</si>
  <si>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</si>
  <si>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</si>
  <si>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</si>
  <si>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</si>
  <si>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</si>
  <si>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</si>
  <si>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</si>
  <si>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</si>
  <si>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</si>
  <si>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</si>
  <si>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</si>
  <si>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</si>
  <si>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</si>
  <si>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</si>
  <si>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</si>
  <si>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</si>
  <si>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</si>
  <si>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</si>
  <si>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</si>
  <si>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</si>
  <si>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</si>
  <si>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</si>
  <si>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</si>
  <si>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</si>
  <si>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</si>
  <si>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</si>
  <si>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</si>
  <si>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</si>
  <si>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</si>
  <si>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</si>
  <si>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</si>
  <si>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</si>
  <si>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</si>
  <si>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</si>
  <si>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</si>
  <si>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</si>
  <si>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</si>
  <si>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</si>
  <si>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</si>
  <si>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</si>
  <si>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</si>
  <si>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</si>
  <si>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</si>
  <si>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</si>
  <si>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</si>
  <si>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</si>
  <si>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</si>
  <si>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</si>
  <si>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</si>
  <si>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</si>
  <si>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</si>
  <si>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</si>
  <si>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</si>
  <si>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</si>
  <si>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</si>
  <si>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</si>
  <si>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</si>
  <si>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</si>
  <si>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</si>
  <si>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</si>
  <si>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</si>
  <si>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</si>
  <si>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</si>
  <si>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</si>
  <si>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</si>
  <si>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</si>
  <si>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</si>
  <si>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</si>
  <si>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</si>
  <si>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</si>
  <si>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</si>
  <si>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</si>
  <si>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</si>
  <si>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</si>
  <si>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</si>
  <si>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</si>
  <si>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</si>
  <si>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</si>
  <si>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</si>
  <si>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</si>
  <si>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</si>
  <si>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</si>
  <si>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</si>
  <si>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</si>
  <si>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</si>
  <si>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</si>
  <si>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</si>
  <si>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</si>
  <si>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</si>
  <si>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</si>
  <si>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</si>
  <si>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</si>
  <si>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</si>
  <si>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</si>
  <si>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</si>
  <si>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</si>
  <si>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</si>
  <si>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</si>
  <si>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</si>
  <si>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</si>
  <si>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</si>
  <si>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</si>
  <si>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</si>
  <si>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</si>
  <si>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</si>
  <si>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</si>
  <si>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</si>
  <si>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</si>
  <si>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</si>
  <si>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</si>
  <si>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</si>
  <si>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</si>
  <si>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</si>
  <si>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</si>
  <si>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</si>
  <si>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</si>
  <si>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</si>
  <si>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</si>
  <si>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</si>
  <si>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</si>
  <si>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</si>
  <si>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</si>
  <si>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</si>
  <si>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</si>
  <si>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</si>
  <si>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</si>
  <si>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</si>
  <si>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</si>
  <si>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</si>
  <si>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</si>
  <si>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</si>
  <si>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</si>
  <si>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</si>
  <si>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</si>
  <si>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</si>
  <si>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</si>
  <si>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</si>
  <si>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</si>
  <si>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</si>
  <si>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</si>
  <si>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</si>
  <si>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</si>
  <si>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</si>
  <si>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</si>
  <si>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</si>
  <si>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</si>
  <si>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</si>
  <si>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</si>
  <si>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</si>
  <si>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</si>
  <si>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</si>
  <si>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</si>
  <si>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</si>
  <si>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</si>
  <si>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</si>
  <si>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</si>
  <si>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</si>
  <si>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</si>
  <si>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</si>
  <si>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</si>
  <si>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</si>
  <si>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</si>
  <si>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</si>
  <si>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</si>
  <si>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</si>
  <si>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</si>
  <si>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</si>
  <si>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</si>
  <si>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</si>
  <si>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</si>
  <si>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</si>
  <si>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</si>
  <si>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</si>
  <si>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</si>
  <si>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</si>
  <si>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</si>
  <si>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</si>
  <si>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</si>
  <si>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</si>
  <si>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</si>
  <si>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</si>
  <si>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</si>
  <si>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</si>
  <si>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</si>
  <si>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</si>
  <si>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</si>
  <si>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</si>
  <si>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</si>
  <si>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</si>
  <si>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</si>
  <si>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</si>
  <si>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</si>
  <si>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</si>
  <si>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</si>
  <si>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</si>
  <si>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</si>
  <si>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</si>
  <si>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</si>
  <si>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</si>
  <si>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</si>
  <si>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</si>
  <si>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</si>
  <si>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</si>
  <si>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</si>
  <si>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</si>
  <si>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</si>
  <si>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</si>
  <si>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</si>
  <si>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</si>
  <si>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</si>
  <si>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</si>
  <si>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</si>
  <si>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</si>
  <si>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</si>
  <si>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</si>
  <si>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</si>
  <si>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</si>
  <si>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</si>
  <si>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</si>
  <si>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</si>
  <si>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</si>
  <si>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</si>
  <si>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</si>
  <si>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</si>
  <si>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</si>
  <si>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</si>
  <si>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</si>
  <si>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</si>
  <si>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</si>
  <si>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</si>
  <si>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</si>
  <si>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</si>
  <si>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</si>
  <si>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</si>
  <si>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</si>
  <si>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</si>
  <si>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</si>
  <si>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</si>
  <si>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</si>
  <si>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</si>
  <si>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</si>
  <si>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</si>
  <si>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</si>
  <si>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</si>
  <si>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</si>
  <si>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</si>
  <si>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</si>
  <si>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</si>
  <si>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</si>
  <si>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</si>
  <si>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</si>
  <si>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</si>
  <si>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</si>
  <si>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</si>
  <si>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</si>
  <si>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</si>
  <si>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</si>
  <si>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</si>
  <si>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</si>
  <si>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</si>
  <si>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</si>
  <si>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</si>
  <si>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</si>
  <si>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</si>
  <si>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</si>
  <si>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</si>
  <si>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</si>
  <si>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</si>
  <si>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</si>
  <si>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</si>
  <si>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</si>
  <si>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</si>
  <si>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</si>
  <si>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</si>
  <si>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</si>
  <si>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</si>
  <si>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</si>
  <si>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</si>
  <si>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</si>
  <si>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</si>
  <si>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</si>
  <si>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</si>
  <si>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</si>
  <si>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</si>
  <si>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</si>
  <si>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</si>
  <si>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</si>
  <si>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</si>
  <si>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</si>
  <si>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</si>
  <si>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</si>
  <si>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</si>
  <si>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</si>
  <si>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</si>
  <si>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</si>
  <si>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</si>
  <si>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</si>
  <si>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</si>
  <si>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</si>
  <si>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</si>
  <si>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</si>
  <si>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</si>
  <si>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</si>
  <si>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</si>
  <si>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</si>
  <si>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</si>
  <si>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</si>
  <si>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</si>
  <si>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</si>
  <si>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</si>
  <si>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</si>
  <si>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</si>
  <si>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</si>
  <si>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</si>
  <si>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</si>
  <si>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</si>
  <si>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</si>
  <si>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</si>
  <si>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</si>
  <si>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</si>
  <si>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</si>
  <si>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</si>
  <si>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</si>
  <si>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</si>
  <si>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</si>
  <si>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</si>
  <si>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</si>
  <si>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</si>
  <si>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</si>
  <si>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</si>
  <si>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</si>
  <si>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</si>
  <si>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</si>
  <si>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</si>
  <si>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</si>
  <si>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</si>
  <si>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</si>
  <si>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</si>
  <si>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</si>
  <si>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</si>
  <si>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</si>
  <si>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</si>
  <si>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</si>
  <si>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</si>
  <si>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</si>
  <si>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</si>
  <si>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</si>
  <si>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</si>
  <si>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</si>
  <si>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</si>
  <si>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</si>
  <si>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</si>
  <si>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</si>
  <si>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</si>
  <si>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</si>
  <si>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</si>
  <si>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</si>
  <si>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</si>
  <si>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</si>
  <si>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</si>
  <si>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</si>
  <si>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</si>
  <si>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</si>
  <si>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</si>
  <si>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</si>
  <si>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</si>
  <si>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</si>
  <si>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</si>
  <si>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</si>
  <si>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</si>
  <si>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</si>
  <si>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</si>
  <si>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</si>
  <si>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</si>
  <si>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</si>
  <si>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</si>
  <si>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</si>
  <si>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</si>
  <si>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</si>
  <si>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</si>
  <si>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</si>
  <si>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</si>
  <si>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</si>
  <si>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</si>
  <si>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</si>
  <si>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</si>
  <si>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</si>
  <si>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</si>
  <si>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</si>
  <si>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</si>
  <si>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</si>
  <si>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</si>
  <si>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</si>
  <si>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</si>
  <si>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</si>
  <si>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</si>
  <si>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</si>
  <si>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</si>
  <si>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</si>
  <si>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</si>
  <si>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</si>
  <si>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</si>
  <si>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</si>
  <si>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</si>
  <si>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</si>
  <si>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</si>
  <si>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</si>
  <si>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</si>
  <si>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</si>
  <si>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</si>
  <si>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</si>
  <si>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</si>
  <si>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</si>
  <si>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</si>
  <si>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</si>
  <si>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</si>
  <si>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</si>
  <si>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</si>
  <si>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</si>
  <si>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</si>
  <si>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</si>
  <si>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</si>
  <si>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</si>
  <si>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</si>
  <si>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</si>
  <si>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</si>
  <si>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</si>
  <si>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</si>
  <si>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</si>
  <si>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</si>
  <si>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</si>
  <si>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</si>
  <si>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</si>
  <si>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</si>
  <si>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</si>
  <si>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</si>
  <si>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</si>
  <si>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</si>
  <si>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</si>
  <si>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</si>
  <si>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</si>
  <si>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</si>
  <si>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</si>
  <si>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</si>
  <si>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</si>
  <si>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</si>
  <si>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</si>
  <si>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</si>
  <si>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</si>
  <si>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</si>
  <si>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</si>
  <si>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</si>
  <si>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</si>
  <si>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</si>
  <si>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</si>
  <si>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</si>
  <si>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</si>
  <si>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</si>
  <si>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</si>
  <si>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</si>
  <si>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</si>
  <si>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</si>
  <si>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</si>
  <si>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</si>
  <si>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</si>
  <si>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</si>
  <si>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</si>
  <si>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</si>
  <si>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</si>
  <si>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</si>
  <si>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</si>
  <si>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</si>
  <si>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</si>
  <si>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</si>
  <si>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</si>
  <si>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</si>
  <si>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</si>
  <si>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</si>
  <si>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</si>
  <si>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</si>
  <si>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</si>
  <si>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</si>
  <si>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</si>
  <si>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</si>
  <si>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</si>
  <si>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</si>
  <si>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</si>
  <si>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</si>
  <si>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</si>
  <si>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</si>
  <si>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</si>
  <si>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</si>
  <si>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</si>
  <si>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</si>
  <si>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</si>
  <si>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</si>
  <si>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</si>
  <si>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</si>
  <si>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</si>
  <si>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</si>
  <si>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</si>
  <si>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</si>
  <si>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</si>
  <si>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</si>
  <si>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</si>
  <si>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</si>
  <si>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</si>
  <si>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</si>
  <si>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</si>
  <si>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</si>
  <si>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</si>
  <si>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</si>
  <si>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</si>
  <si>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</si>
  <si>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</si>
  <si>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</si>
  <si>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</si>
  <si>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</si>
  <si>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</si>
  <si>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</si>
  <si>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</si>
  <si>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</si>
  <si>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</si>
  <si>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</si>
  <si>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</si>
  <si>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</si>
  <si>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</si>
  <si>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</si>
  <si>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</si>
  <si>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</si>
  <si>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</si>
  <si>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</si>
  <si>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</si>
  <si>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</si>
  <si>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</si>
  <si>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</si>
  <si>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</si>
  <si>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</si>
  <si>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</si>
  <si>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</si>
  <si>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</si>
  <si>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</si>
  <si>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</si>
  <si>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</si>
  <si>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</si>
  <si>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</si>
  <si>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</si>
  <si>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</si>
  <si>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</si>
  <si>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</si>
  <si>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</si>
  <si>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</si>
  <si>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</si>
  <si>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</si>
  <si>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</si>
  <si>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</si>
  <si>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</si>
  <si>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</si>
  <si>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</si>
  <si>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</si>
  <si>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</si>
  <si>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</si>
  <si>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</si>
  <si>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</si>
  <si>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</si>
  <si>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</si>
  <si>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</si>
  <si>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</si>
  <si>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</si>
  <si>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</si>
  <si>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</si>
  <si>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</si>
  <si>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</si>
  <si>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</si>
  <si>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</si>
  <si>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</si>
  <si>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</si>
  <si>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</si>
  <si>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</si>
  <si>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</si>
  <si>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</si>
  <si>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</si>
  <si>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</si>
  <si>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</si>
  <si>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</si>
  <si>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</si>
  <si>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</si>
  <si>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</si>
  <si>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</si>
  <si>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</si>
  <si>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</si>
  <si>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</si>
  <si>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</si>
  <si>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</si>
  <si>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</si>
  <si>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</si>
  <si>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</si>
  <si>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</si>
  <si>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</si>
  <si>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</si>
  <si>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</si>
  <si>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</si>
  <si>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</si>
  <si>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</si>
  <si>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</si>
  <si>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</si>
  <si>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</si>
  <si>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</si>
  <si>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</si>
  <si>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</si>
  <si>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</si>
  <si>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</si>
  <si>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</si>
  <si>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</si>
  <si>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</si>
  <si>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</si>
  <si>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</si>
  <si>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</si>
  <si>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</si>
  <si>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</si>
  <si>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</si>
  <si>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</si>
  <si>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</si>
  <si>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</si>
  <si>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</si>
  <si>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</si>
  <si>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</si>
  <si>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</si>
  <si>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</si>
  <si>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</si>
  <si>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</si>
  <si>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</si>
  <si>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</si>
  <si>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</si>
  <si>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</si>
  <si>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</si>
  <si>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</si>
  <si>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</si>
  <si>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</si>
  <si>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</si>
  <si>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</si>
  <si>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</si>
  <si>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</si>
  <si>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</si>
  <si>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</si>
  <si>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</si>
  <si>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</si>
  <si>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</si>
  <si>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</si>
  <si>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</si>
  <si>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</si>
  <si>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</si>
  <si>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</si>
  <si>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</si>
  <si>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</si>
  <si>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</si>
  <si>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</si>
  <si>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</si>
  <si>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</si>
  <si>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</si>
  <si>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</si>
  <si>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</si>
  <si>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</si>
  <si>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</si>
  <si>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</si>
  <si>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</si>
  <si>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</si>
  <si>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</si>
  <si>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</si>
  <si>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</si>
  <si>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</si>
  <si>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</si>
  <si>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</si>
  <si>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</si>
  <si>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</si>
  <si>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</si>
  <si>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</si>
  <si>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</si>
  <si>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</si>
  <si>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</si>
  <si>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</si>
  <si>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</si>
  <si>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</si>
  <si>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</si>
  <si>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</si>
  <si>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</si>
  <si>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</si>
  <si>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</si>
  <si>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</si>
  <si>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</si>
  <si>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</si>
  <si>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</si>
  <si>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</si>
  <si>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</si>
  <si>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</si>
  <si>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</si>
  <si>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</si>
  <si>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</si>
  <si>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</si>
  <si>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</si>
  <si>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</si>
  <si>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</si>
  <si>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</si>
  <si>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</si>
  <si>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</si>
  <si>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</si>
  <si>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</si>
  <si>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</si>
  <si>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</si>
  <si>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</si>
  <si>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</si>
  <si>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</si>
  <si>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</si>
  <si>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</si>
  <si>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</si>
  <si>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</si>
  <si>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</si>
  <si>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</si>
  <si>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</si>
  <si>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</si>
  <si>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</si>
  <si>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</si>
  <si>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</si>
  <si>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</si>
  <si>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</si>
  <si>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</si>
  <si>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</si>
  <si>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</si>
  <si>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</si>
  <si>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</si>
  <si>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</si>
  <si>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</si>
  <si>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</si>
  <si>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</si>
  <si>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</si>
  <si>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</si>
  <si>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</si>
  <si>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</si>
  <si>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</si>
  <si>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</si>
  <si>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</si>
  <si>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</si>
  <si>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</si>
  <si>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</si>
  <si>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</si>
  <si>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</si>
  <si>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</si>
  <si>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</si>
  <si>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</si>
  <si>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</si>
  <si>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</si>
  <si>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</si>
  <si>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</si>
  <si>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</si>
  <si>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</si>
  <si>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</si>
  <si>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</si>
  <si>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</si>
  <si>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</si>
  <si>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</si>
  <si>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</si>
  <si>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</si>
  <si>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</si>
  <si>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</si>
  <si>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</si>
  <si>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</si>
  <si>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</si>
  <si>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</si>
  <si>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</si>
  <si>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</si>
  <si>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</si>
  <si>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</si>
  <si>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</si>
  <si>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</si>
  <si>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</si>
  <si>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</si>
  <si>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</si>
  <si>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</si>
  <si>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</si>
  <si>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</si>
  <si>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</si>
  <si>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</si>
  <si>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</si>
  <si>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</si>
  <si>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</si>
  <si>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</si>
  <si>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</si>
  <si>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</si>
  <si>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</si>
  <si>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</si>
  <si>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</si>
  <si>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</si>
  <si>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</si>
  <si>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</si>
  <si>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</si>
  <si>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</si>
  <si>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</si>
  <si>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</si>
  <si>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</si>
  <si>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</si>
  <si>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</si>
  <si>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</si>
  <si>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</si>
  <si>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</si>
  <si>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</si>
  <si>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</si>
  <si>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</si>
  <si>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</si>
  <si>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</si>
  <si>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</si>
  <si>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</si>
  <si>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</si>
  <si>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</si>
  <si>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</si>
  <si>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</si>
  <si>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</si>
  <si>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</si>
  <si>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</si>
  <si>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</si>
  <si>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</si>
  <si>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</si>
  <si>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</si>
  <si>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</si>
  <si>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</si>
  <si>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</si>
  <si>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</si>
  <si>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</si>
  <si>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</si>
  <si>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</si>
  <si>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</si>
  <si>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</si>
  <si>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</si>
  <si>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</si>
  <si>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</si>
  <si>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</si>
  <si>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</si>
  <si>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</si>
  <si>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</si>
  <si>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</si>
  <si>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</si>
  <si>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</si>
  <si>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</si>
  <si>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</si>
  <si>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</si>
  <si>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</si>
  <si>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</si>
  <si>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</si>
  <si>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</si>
  <si>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</si>
  <si>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</si>
  <si>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</si>
  <si>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</si>
  <si>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</si>
  <si>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</si>
  <si>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</si>
  <si>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</si>
  <si>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</si>
  <si>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</si>
  <si>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</si>
  <si>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</si>
  <si>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</si>
  <si>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</si>
  <si>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</si>
  <si>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</si>
  <si>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</si>
  <si>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</si>
  <si>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</si>
  <si>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</si>
  <si>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</si>
  <si>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</si>
  <si>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</si>
  <si>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</si>
  <si>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</si>
  <si>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</si>
  <si>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</si>
  <si>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</si>
  <si>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</si>
  <si>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</si>
  <si>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</si>
  <si>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</si>
  <si>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</si>
  <si>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</si>
  <si>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</si>
  <si>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</si>
  <si>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</si>
  <si>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</si>
  <si>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</si>
  <si>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</si>
  <si>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</si>
  <si>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</si>
  <si>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</si>
  <si>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</si>
  <si>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</si>
  <si>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</si>
  <si>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</si>
  <si>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</si>
  <si>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</si>
  <si>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</si>
  <si>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</si>
  <si>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</si>
  <si>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</si>
  <si>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</si>
  <si>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</si>
  <si>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</si>
  <si>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</si>
  <si>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</si>
  <si>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</si>
  <si>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</si>
  <si>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</si>
  <si>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</si>
  <si>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</si>
  <si>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</si>
  <si>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</si>
  <si>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</si>
  <si>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</si>
  <si>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</si>
  <si>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</si>
  <si>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</si>
  <si>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</si>
  <si>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</si>
  <si>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</si>
  <si>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</si>
  <si>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</si>
  <si>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</si>
  <si>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</si>
  <si>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</si>
  <si>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</si>
  <si>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</si>
  <si>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</si>
  <si>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</si>
  <si>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</si>
  <si>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</si>
  <si>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</si>
  <si>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</si>
  <si>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</si>
  <si>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</si>
  <si>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</si>
  <si>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</si>
  <si>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</si>
  <si>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</si>
  <si>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</si>
  <si>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</si>
  <si>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</si>
  <si>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</si>
  <si>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</si>
  <si>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</si>
  <si>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</si>
  <si>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</si>
  <si>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</si>
  <si>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</si>
  <si>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</si>
  <si>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</si>
  <si>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</si>
  <si>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</si>
  <si>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</si>
  <si>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</si>
  <si>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</si>
  <si>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</si>
  <si>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</si>
  <si>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</si>
  <si>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</si>
  <si>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</si>
  <si>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</si>
  <si>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</si>
  <si>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</si>
  <si>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</si>
  <si>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</si>
  <si>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</si>
  <si>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</si>
  <si>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</si>
  <si>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</si>
  <si>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</si>
  <si>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</si>
  <si>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</si>
  <si>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</si>
  <si>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</si>
  <si>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</si>
  <si>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</si>
  <si>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</si>
  <si>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</si>
  <si>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</si>
  <si>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</si>
  <si>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</si>
  <si>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</si>
  <si>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</si>
  <si>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</si>
  <si>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</si>
  <si>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</si>
  <si>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</si>
  <si>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</si>
  <si>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</si>
  <si>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</si>
  <si>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</si>
  <si>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</si>
  <si>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</si>
  <si>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</si>
  <si>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</si>
  <si>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</si>
  <si>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</si>
  <si>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</si>
  <si>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</si>
  <si>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</si>
  <si>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</si>
  <si>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</si>
  <si>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</si>
  <si>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</si>
  <si>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</si>
  <si>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</si>
  <si>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</si>
  <si>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</si>
  <si>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</si>
  <si>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</si>
  <si>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</si>
  <si>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</si>
  <si>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</si>
  <si>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</si>
  <si>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</si>
  <si>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</si>
  <si>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</si>
  <si>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</si>
  <si>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</si>
  <si>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</si>
  <si>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</si>
  <si>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</si>
  <si>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</si>
  <si>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</si>
  <si>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</si>
  <si>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</si>
  <si>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</si>
  <si>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</si>
  <si>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</si>
  <si>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</si>
  <si>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</si>
  <si>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</si>
  <si>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</si>
  <si>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</si>
  <si>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</si>
  <si>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</si>
  <si>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</si>
  <si>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</si>
  <si>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</si>
  <si>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</si>
  <si>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</si>
  <si>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</si>
  <si>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</si>
  <si>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</si>
  <si>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</si>
  <si>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</si>
  <si>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</si>
  <si>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</si>
  <si>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</si>
  <si>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</si>
  <si>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</si>
  <si>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</si>
  <si>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</si>
  <si>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</si>
  <si>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</si>
  <si>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</si>
  <si>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</si>
  <si>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</si>
  <si>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</si>
  <si>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</si>
  <si>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</si>
  <si>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</si>
  <si>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</si>
  <si>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</si>
  <si>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</si>
  <si>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</si>
  <si>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</si>
  <si>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</si>
  <si>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</si>
  <si>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</si>
  <si>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</si>
  <si>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</si>
  <si>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</si>
  <si>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</si>
  <si>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</si>
  <si>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</si>
  <si>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</si>
  <si>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</si>
  <si>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</si>
  <si>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</si>
  <si>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</si>
  <si>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</si>
  <si>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</si>
  <si>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</si>
  <si>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</si>
  <si>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</si>
  <si>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</si>
  <si>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</si>
  <si>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</si>
  <si>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</si>
  <si>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</si>
  <si>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</si>
  <si>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</si>
  <si>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</si>
  <si>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</si>
  <si>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</si>
  <si>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</si>
  <si>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</si>
  <si>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</si>
  <si>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</si>
  <si>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</si>
  <si>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</si>
  <si>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</si>
  <si>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</si>
  <si>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</si>
  <si>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</si>
  <si>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</si>
  <si>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</si>
  <si>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</si>
  <si>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</si>
  <si>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</si>
  <si>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</si>
  <si>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</si>
  <si>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</si>
  <si>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</si>
  <si>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</si>
  <si>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</si>
  <si>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</si>
  <si>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</si>
  <si>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</si>
  <si>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</si>
  <si>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</si>
  <si>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</si>
  <si>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</si>
  <si>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</si>
  <si>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</si>
  <si>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</si>
  <si>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</si>
  <si>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</si>
  <si>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</si>
  <si>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</si>
  <si>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</si>
  <si>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</si>
  <si>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</si>
  <si>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</si>
  <si>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</si>
  <si>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</si>
  <si>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</si>
  <si>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</si>
  <si>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</si>
  <si>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</si>
  <si>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</si>
  <si>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</si>
  <si>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</si>
  <si>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</si>
  <si>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</si>
  <si>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</si>
  <si>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</si>
  <si>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</si>
  <si>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</si>
  <si>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</si>
  <si>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</si>
  <si>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</si>
  <si>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</si>
  <si>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</si>
  <si>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</si>
  <si>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</si>
  <si>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</si>
  <si>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</si>
  <si>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</si>
  <si>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</si>
  <si>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</si>
  <si>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</si>
  <si>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</si>
  <si>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</si>
  <si>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</si>
  <si>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</si>
  <si>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</si>
  <si>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</si>
  <si>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</si>
  <si>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</si>
  <si>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</si>
  <si>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</si>
  <si>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</si>
  <si>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</si>
  <si>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</si>
  <si>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</si>
  <si>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</si>
  <si>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</si>
  <si>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</si>
  <si>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</si>
  <si>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</si>
  <si>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</si>
  <si>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</si>
  <si>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</si>
  <si>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</si>
  <si>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</si>
  <si>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</si>
  <si>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</si>
  <si>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</si>
  <si>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</si>
  <si>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</si>
  <si>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</si>
  <si>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</si>
  <si>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</si>
  <si>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</si>
  <si>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</si>
  <si>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</si>
  <si>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</si>
  <si>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</si>
  <si>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</si>
  <si>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</si>
  <si>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</si>
  <si>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</si>
  <si>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</si>
  <si>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</si>
  <si>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</si>
  <si>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</si>
  <si>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</si>
  <si>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</si>
  <si>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</si>
  <si>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</si>
  <si>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</si>
  <si>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</si>
  <si>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</si>
  <si>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</si>
  <si>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</si>
  <si>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</si>
  <si>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</si>
  <si>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</si>
  <si>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</si>
  <si>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</si>
  <si>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</si>
  <si>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</si>
  <si>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</si>
  <si>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</si>
  <si>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</si>
  <si>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</si>
  <si>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</si>
  <si>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</si>
  <si>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</si>
  <si>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</si>
  <si>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</si>
  <si>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</si>
  <si>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</si>
  <si>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</si>
  <si>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</si>
  <si>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</si>
  <si>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</si>
  <si>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</si>
  <si>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</si>
  <si>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</si>
  <si>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</si>
  <si>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</si>
  <si>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</si>
  <si>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</si>
  <si>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</si>
  <si>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</si>
  <si>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</si>
  <si>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</si>
  <si>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</si>
  <si>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</si>
  <si>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</si>
  <si>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</si>
  <si>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</si>
  <si>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</si>
  <si>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</si>
  <si>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</si>
  <si>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</si>
  <si>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</si>
  <si>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</si>
  <si>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</si>
  <si>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</si>
  <si>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</si>
  <si>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</si>
  <si>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</si>
  <si>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</si>
  <si>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</si>
  <si>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</si>
  <si>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</si>
  <si>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</si>
  <si>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</si>
  <si>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</si>
  <si>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</si>
  <si>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</si>
  <si>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</si>
  <si>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</si>
  <si>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</si>
  <si>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</si>
  <si>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</si>
  <si>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</si>
  <si>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</si>
  <si>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</si>
  <si>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</si>
  <si>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</si>
  <si>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</si>
  <si>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</si>
  <si>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</si>
  <si>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</si>
  <si>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</si>
  <si>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</si>
  <si>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</si>
  <si>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</si>
  <si>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</si>
  <si>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</si>
  <si>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</si>
  <si>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</si>
  <si>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</si>
  <si>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</si>
  <si>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</si>
  <si>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</si>
  <si>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</si>
  <si>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</si>
  <si>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</si>
  <si>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</si>
  <si>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</si>
  <si>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</si>
  <si>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</si>
  <si>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</si>
  <si>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</si>
  <si>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</si>
  <si>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</si>
  <si>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</si>
  <si>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</si>
  <si>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</si>
  <si>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</si>
  <si>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</si>
  <si>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</si>
  <si>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</si>
  <si>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</si>
  <si>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</si>
  <si>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</si>
  <si>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</si>
  <si>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</si>
  <si>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</si>
  <si>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</si>
  <si>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</si>
  <si>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</si>
  <si>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</si>
  <si>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</si>
  <si>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</si>
  <si>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</si>
  <si>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</si>
  <si>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</si>
  <si>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</si>
  <si>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</si>
  <si>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</si>
  <si>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</si>
  <si>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</si>
  <si>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</si>
  <si>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</si>
  <si>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</si>
  <si>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</si>
  <si>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</si>
  <si>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</si>
  <si>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</si>
  <si>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</si>
  <si>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</si>
  <si>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</si>
  <si>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</si>
  <si>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</si>
  <si>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</si>
  <si>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</si>
  <si>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</si>
  <si>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</si>
  <si>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</si>
  <si>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</si>
  <si>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</si>
  <si>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</si>
  <si>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</si>
  <si>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</si>
  <si>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</si>
  <si>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</si>
  <si>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</si>
  <si>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</si>
  <si>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</si>
  <si>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</si>
  <si>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</si>
  <si>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</si>
  <si>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</si>
  <si>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</si>
  <si>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</si>
  <si>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</si>
  <si>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</si>
  <si>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</si>
  <si>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</si>
  <si>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</si>
  <si>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</si>
  <si>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</si>
  <si>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</si>
  <si>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</si>
  <si>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</si>
  <si>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</si>
  <si>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</si>
  <si>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</si>
  <si>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</si>
  <si>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</si>
  <si>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</si>
  <si>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</si>
  <si>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</si>
  <si>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</si>
  <si>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</si>
  <si>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</si>
  <si>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</si>
  <si>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</si>
  <si>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</si>
  <si>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</si>
  <si>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</si>
  <si>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</si>
  <si>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</si>
  <si>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</si>
  <si>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</si>
  <si>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</si>
  <si>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</si>
  <si>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</si>
  <si>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</si>
  <si>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</si>
  <si>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</si>
  <si>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</si>
  <si>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</si>
  <si>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</si>
  <si>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</si>
  <si>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</si>
  <si>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</si>
  <si>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</si>
  <si>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</si>
  <si>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</si>
  <si>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</si>
  <si>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</si>
  <si>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</si>
  <si>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</si>
  <si>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</si>
  <si>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</si>
  <si>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</si>
  <si>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</si>
  <si>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</si>
  <si>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</si>
  <si>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</si>
  <si>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</si>
  <si>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</si>
  <si>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</si>
  <si>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</si>
  <si>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</si>
  <si>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</si>
  <si>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</si>
  <si>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</si>
  <si>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</si>
  <si>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</si>
  <si>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</si>
  <si>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</si>
  <si>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</si>
  <si>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</si>
  <si>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</si>
  <si>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</si>
  <si>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</si>
  <si>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</si>
  <si>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</si>
  <si>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</si>
  <si>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</si>
  <si>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</si>
  <si>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</si>
  <si>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</si>
  <si>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</si>
  <si>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</si>
  <si>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</si>
  <si>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</si>
  <si>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</si>
  <si>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</si>
  <si>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</si>
  <si>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</si>
  <si>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</si>
  <si>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</si>
  <si>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</si>
  <si>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</si>
  <si>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</si>
  <si>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</si>
  <si>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</si>
  <si>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</si>
  <si>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</si>
  <si>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</si>
  <si>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</si>
  <si>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</si>
  <si>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</si>
  <si>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</si>
  <si>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</si>
  <si>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</si>
  <si>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</si>
  <si>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</si>
  <si>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</si>
  <si>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</si>
  <si>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</si>
  <si>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</si>
  <si>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</si>
  <si>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</si>
  <si>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</si>
  <si>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</si>
  <si>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</si>
  <si>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</si>
  <si>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</si>
  <si>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</si>
  <si>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</si>
  <si>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</si>
  <si>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</si>
  <si>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</si>
  <si>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</si>
  <si>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</si>
  <si>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</si>
  <si>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</si>
  <si>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</si>
  <si>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</si>
  <si>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</si>
  <si>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</si>
  <si>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</si>
  <si>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</si>
  <si>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</si>
  <si>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</si>
  <si>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</si>
  <si>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</si>
  <si>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</si>
  <si>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</si>
  <si>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</si>
  <si>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</si>
  <si>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</si>
  <si>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</si>
  <si>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</si>
  <si>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</si>
  <si>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</si>
  <si>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</si>
  <si>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</si>
  <si>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</si>
  <si>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</si>
  <si>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</si>
  <si>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</si>
  <si>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</si>
  <si>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</si>
  <si>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</si>
  <si>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</si>
  <si>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</si>
  <si>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</si>
  <si>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</si>
  <si>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</si>
  <si>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</si>
  <si>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</si>
  <si>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</si>
  <si>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</si>
  <si>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</si>
  <si>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</si>
  <si>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</si>
  <si>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</si>
  <si>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</si>
  <si>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</si>
  <si>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</si>
  <si>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</si>
  <si>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</si>
  <si>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</si>
  <si>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</si>
  <si>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</si>
  <si>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</si>
  <si>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</si>
  <si>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</si>
  <si>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</si>
  <si>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</si>
  <si>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</si>
  <si>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</si>
  <si>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</si>
  <si>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</si>
  <si>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</si>
  <si>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</si>
  <si>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</si>
  <si>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</si>
  <si>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</si>
  <si>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</si>
  <si>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</si>
  <si>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</si>
  <si>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</si>
  <si>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</si>
  <si>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</si>
  <si>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</si>
  <si>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</si>
  <si>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</si>
  <si>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</si>
  <si>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</si>
  <si>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</si>
  <si>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</si>
  <si>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</si>
  <si>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</si>
  <si>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</si>
  <si>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</si>
  <si>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</si>
  <si>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</si>
  <si>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</si>
  <si>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</si>
  <si>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</si>
  <si>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</si>
  <si>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</si>
  <si>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</si>
  <si>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</si>
  <si>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</si>
  <si>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</si>
  <si>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</si>
  <si>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</si>
  <si>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</si>
  <si>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</si>
  <si>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</si>
  <si>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</si>
  <si>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</si>
  <si>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</si>
  <si>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</si>
  <si>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</si>
  <si>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</si>
  <si>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</si>
  <si>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</si>
  <si>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</si>
  <si>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</si>
  <si>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</si>
  <si>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</si>
  <si>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</si>
  <si>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</si>
  <si>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</si>
  <si>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</si>
  <si>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</si>
  <si>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</si>
  <si>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</si>
  <si>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</si>
  <si>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</si>
  <si>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</si>
  <si>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</si>
  <si>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</si>
  <si>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</si>
  <si>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</si>
  <si>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</si>
  <si>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</si>
  <si>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</si>
  <si>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</si>
  <si>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</si>
  <si>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</si>
  <si>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</si>
  <si>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</si>
  <si>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</si>
  <si>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</si>
  <si>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</si>
  <si>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</si>
  <si>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</si>
  <si>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</si>
  <si>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</si>
  <si>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</si>
  <si>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</si>
  <si>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</si>
  <si>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</si>
  <si>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</si>
  <si>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</si>
  <si>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</si>
  <si>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</si>
  <si>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</si>
  <si>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</si>
  <si>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</si>
  <si>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</si>
  <si>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</si>
  <si>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</si>
  <si>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</si>
  <si>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</si>
  <si>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</si>
  <si>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</si>
  <si>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</si>
  <si>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</si>
  <si>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</si>
  <si>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team on way need60 min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</si>
  <si>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</si>
  <si>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</si>
  <si>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</si>
  <si>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</si>
  <si>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</si>
  <si>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</si>
  <si>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</si>
  <si>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</si>
  <si>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</si>
  <si>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</si>
  <si>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</si>
  <si>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</si>
  <si>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</si>
  <si>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</si>
  <si>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</si>
  <si>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14 km</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</si>
  <si>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</si>
  <si>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</si>
  <si>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</si>
  <si>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</si>
  <si>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</si>
  <si>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Sceco failure issue and team save Hub site KMMD0722</t>
  </si>
  <si>
    <t>PCM-20251213-00000557</t>
  </si>
  <si>
    <t>120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</si>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</sst>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8" totalsRowShown="0" headerRowDxfId="30" dataDxfId="29" headerRowBorderDxfId="27" tableBorderDxfId="28">
  <autoFilter ref="A1:M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341.5131300925932</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9.6058101851667743E-2</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46004.461555787035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46004.461556018519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46004.461555787035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46004.461555787035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46004.461556018519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46004.461555787035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46004.461555787035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46004.461556018519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46004.461555787035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46004.461555787035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46004.461556018519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46004.461555787035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46004.461555787035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46004.461556018519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46004.461555787035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46004.461555787035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46004.461556018519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46004.461555787035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46004.461555787035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46004.461556018519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46004.461555787035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46004.461555787035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46004.461556018519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46004.461555787035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46004.461555787035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46004.461556018519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46004.461555787035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46004.461555787035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46004.461556018519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46004.461555787035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46004.461555787035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46004.461556018519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46004.461555787035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46004.461555787035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46004.461556018519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46004.461555787035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46004.461555787035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46004.461556018519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46004.461555787035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46004.461555787035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46004.461556018519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46004.461555787035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46004.461555787035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46004.461556018519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46004.461555787035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46004.461555787035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46004.461556018519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46004.461555787035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46004.461555787035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46004.461556018519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46004.461555787035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46004.461555787035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46004.461556018519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46004.461555787035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46004.461555787035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46004.461556018519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46004.461555787035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46004.461555787035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46004.461556018519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46004.461555787035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46004.461555787035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46004.461556018519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46004.461555787035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46004.461555787035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46004.461556018519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46004.461555787035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46004.461555787035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46004.461556018519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46004.461555787035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46004.461555787035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46004.461556018519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46004.461555787035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46004.461555787035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46004.461556018519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46004.461555787035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46004.461555787035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46004.461556018519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46004.461555787035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46004.461555787035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46004.461556018519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46004.461555787035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46004.461555787035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46004.461556018519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46004.461555787035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46004.461555787035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46004.461556018519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46004.461555787035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46004.461555787035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46004.461556018519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46004.461555787035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46004.461555787035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46004.461556018519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46004.461555787035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46004.461555787035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46004.461556018519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46004.461555787035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46004.461555787035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46004.461556018519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46004.461555787035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46004.461555787035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46004.461556018519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46004.461555787035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46004.461555787035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46004.461556018519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46004.461555787035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46004.461555787035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46004.461556018519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46004.461555787035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46004.461555787035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46004.461556018519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46004.461555787035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46004.461555787035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46004.461556018519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46004.461555787035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46004.461555787035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46004.461556018519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46004.461555787035</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85E05B9B-C987-4F46-B2D9-46A25E8A1BE8}"/>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179.46171782407328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20.074137037037872</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7.1061740740769892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3.6296460648154607</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19917</v>
      </c>
      <c r="E7" s="81" t="s">
        <v>39106</v>
      </c>
      <c r="F7" s="97">
        <v>46004.273738425924</v>
      </c>
      <c r="G7" s="98">
        <f ca="1">IFERROR(NOW()-F7,"-")</f>
        <v>0.18781759259582032</v>
      </c>
      <c r="H7" s="97">
        <v>46004.268182870372</v>
      </c>
      <c r="I7" s="18" t="str">
        <f>IFERROR(VLOOKUP(D7,DB!A:F,6,0),"")</f>
        <v>SCECO</v>
      </c>
      <c r="J7" s="18" t="str">
        <f>IFERROR(VLOOKUP(D7,DB!A:G,7,0),"")</f>
        <v>Dead</v>
      </c>
      <c r="K7" s="19" t="s">
        <v>39124</v>
      </c>
      <c r="L7" s="18" t="str">
        <f>IFERROR(VLOOKUP(D7,DB!A:I,9,0),"")</f>
        <v>Latis</v>
      </c>
    </row>
    <row r="8" spans="1:12" ht="31.5" customHeight="1">
      <c r="A8" s="96" t="s">
        <v>39125</v>
      </c>
      <c r="B8" s="18" t="str">
        <f>IFERROR(VLOOKUP(D8,DB!A:K,11,0),"")</f>
        <v>R2</v>
      </c>
      <c r="C8" s="18">
        <v>3</v>
      </c>
      <c r="D8" s="18" t="s">
        <v>27277</v>
      </c>
      <c r="E8" s="81" t="s">
        <v>39106</v>
      </c>
      <c r="F8" s="97">
        <v>46004.368692129632</v>
      </c>
      <c r="G8" s="98">
        <f ca="1">IFERROR(NOW()-F8,"-")</f>
        <v>9.2863657402631361E-2</v>
      </c>
      <c r="H8" s="97">
        <v>46004.36105324074</v>
      </c>
      <c r="I8" s="18" t="str">
        <f>IFERROR(VLOOKUP(D8,DB!A:F,6,0),"")</f>
        <v>SCECO</v>
      </c>
      <c r="J8" s="18" t="str">
        <f>IFERROR(VLOOKUP(D8,DB!A:G,7,0),"")</f>
        <v>Dead</v>
      </c>
      <c r="K8" s="19" t="s">
        <v>39126</v>
      </c>
      <c r="L8" s="18" t="str">
        <f>IFERROR(VLOOKUP(D8,DB!A:I,9,0),"")</f>
        <v>Latis</v>
      </c>
    </row>
    <row r="9" spans="1:12" ht="31.5" customHeight="1">
      <c r="A9" s="96"/>
      <c r="B9" s="18" t="str">
        <f>IFERROR(VLOOKUP(D9,DB!A:K,11,0),"")</f>
        <v/>
      </c>
      <c r="C9" s="18"/>
      <c r="D9" s="18"/>
      <c r="E9" s="81"/>
      <c r="F9" s="97"/>
      <c r="G9" s="98">
        <f ca="1">IFERROR(NOW()-F9,"-")</f>
        <v>46004.461555787035</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46004.461556018519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46004.461555787035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46004.461555787035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46004.461556018519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46004.461555787035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46004.461555787035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46004.461556018519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46004.461555787035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46004.461555787035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46004.461556018519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46004.461555787035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46004.461555787035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46004.461556018519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46004.461555787035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46004.461555787035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46004.461556018519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46004.461555787035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46004.461555787035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46004.461556018519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46004.461555787035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46004.461555787035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46004.461556018519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46004.461555787035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46004.461555787035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46004.461556018519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46004.461555787035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46004.461555787035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46004.461556018519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46004.461555787035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46004.461555787035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46004.461556018519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46004.461555787035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46004.461555787035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46004.461556018519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46004.461555787035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46004.461555787035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46004.461556018519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46004.461555787035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46004.461555787035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46004.461556018519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46004.461555787035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46004.461555787035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46004.461556018519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46004.461555787035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46004.461555787035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46004.461556018519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46004.461555787035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46004.461555787035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46004.461556018519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46004.461555787035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46004.461555787035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46004.461556018519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46004.461555787035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46004.461555787035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46004.461556018519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46004.461555787035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46004.461555787035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46004.461556018519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46004.461555787035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46004.461555787035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46004.461556018519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46004.461555787035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46004.461556018519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46004.461555787035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46004.461555787035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46004.461556018519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46004.461555787035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46004.461555787035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46004.461556018519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46004.461555787035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46004.461555787035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46004.461556018519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46004.461555787035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46004.461555787035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46004.461556018519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46004.461555787035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46004.461555787035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46004.461556018519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46004.461555787035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46004.461555787035</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46004.461556018519</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46004.461555787035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46004.461555787035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46004.461556018519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46004.461555787035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46004.461555787035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46004.461556018519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46004.461555787035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46004.461555787035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46004.461556018519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46004.461555787035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46004.461555787035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46004.461556018519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46004.461555787035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46004.461555787035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46004.461556018519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46004.461555787035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46004.461555787035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46004.461556018519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46004.461555787035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46004.461555787035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46004.461556018519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46004.461555787035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46004.461555787035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46004.461556018519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46004.461555787035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46004.461555787035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46004.461556018519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46004.461555787035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46004.461555787035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46004.461556018519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46004.461555787035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46004.461555787035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46004.461556018519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46004.461555787035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46004.461555787035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46004.461556018519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46004.461555787035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46004.461555787035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46004.461556018519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46004.461555787035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46004.461555787035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46004.461556018519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46004.461555787035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46004.461555787035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46004.461556018519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46004.461555787035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46004.461555787035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46004.461556018519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46004.461555787035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46004.461555787035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46004.461556018519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46004.461555787035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46004.461555787035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46004.461556018519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46004.461555787035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46004.461555787035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46004.461556018519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46004.461555787035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46004.461555787035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46004.461556018519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46004.461555787035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46004.461555787035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46004.461556018519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46004.461555787035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46004.461555787035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46004.461556018519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46004.461555787035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46004.461555787035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46004.461556018519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46004.461555787035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46004.461555787035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46004.461556018519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46004.461555787035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46004.461555787035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46004.461556018519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46004.461555787035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46004.461555787035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46004.461556018519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46004.461555787035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46004.461555787035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46004.461556018519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46004.461555787035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46004.461555787035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46004.461556018519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46004.461555787035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46004.461555787035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46004.461556018519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46004.461555787035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46004.461555787035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46004.461556018519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46004.461555787035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46004.461555787035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46004.461556018519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46004.461555787035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46004.461555787035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46004.461556018519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46004.461555787035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46004.461555787035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46004.461556018519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46004.461555787035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46004.461555787035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46004.461556018519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46004.461555787035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46004.461555787035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46004.461556018519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46004.461555787035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46004.461555787035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46004.461556018519</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46004.461555787035</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46004.461555787035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46004.461555787035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46004.461556018519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46004.461555787035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46004.461555787035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46004.461556018519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46004.461555787035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46004.461555787035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46004.461556018519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46004.461555787035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46004.461555787035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46004.461556018519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46004.461555787035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46004.461555787035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46004.461556018519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46004.461555787035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46004.461555787035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46004.461556018519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46004.461555787035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46004.461555787035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46004.461556018519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46004.461555787035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46004.461555787035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46004.461556018519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46004.461555787035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46004.461555787035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46004.461556018519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46004.461555787035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46004.461555787035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46004.461556018519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46004.461555787035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46004.461555787035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46004.461556018519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46004.461555787035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46004.461555787035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46004.461556018519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46004.461555787035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46004.461555787035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46004.461556018519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46004.461555787035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46004.461555787035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46004.461556018519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46004.461555787035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46004.461555787035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46004.461556018519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46004.461555787035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46004.461555787035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46004.461556018519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46004.461555787035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46004.461555787035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46004.461556018519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46004.461555787035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46004.461555787035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46004.461556018519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46004.461555787035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46004.461555787035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46004.461556018519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46004.461555787035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46004.461555787035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46004.461556018519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46004.461555787035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46004.461555787035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46004.461556018519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46004.461555787035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46004.461555787035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46004.461556018519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46004.461555787035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46004.461555787035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46004.461556018519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46004.461555787035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46004.461555787035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46004.461556018519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46004.461555787035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46004.461555787035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46004.461556018519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46004.461555787035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46004.461555787035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46004.461556018519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46004.461555787035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46004.461555787035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46004.461556018519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46004.461555787035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46004.461555787035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46004.461556018519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46004.461555787035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46004.461555787035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46004.461556018519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46004.461555787035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46004.461555787035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46004.461556018519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46004.461555787035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46004.461555787035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46004.461556018519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46004.461555787035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46004.461555787035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46004.461556018519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46004.461555787035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46004.461555787035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46004.461556018519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46004.461555787035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46004.461555787035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46004.461556018519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46004.461555787035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46004.461555787035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46004.461556018519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46004.461555787035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46004.461555787035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46004.461556018519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46004.461555787035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46004.461555787035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46004.461556018519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46004.461555787035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46004.461555787035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46004.461556018519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46004.461555787035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46004.461555787035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46004.461556018519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46004.461555787035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46004.461555787035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46004.461556018519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46004.461555787035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46004.461555787035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46004.461556018519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46004.461555787035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46004.461555787035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46004.461556018519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46004.461555787035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46004.461555787035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46004.461556018519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46004.461555787035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46004.461555787035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46004.461556018519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46004.461555787035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46004.461555787035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46004.461556018519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46004.461555787035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46004.461555787035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46004.461556018519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46004.461555787035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46004.461555787035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46004.461556018519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46004.461555787035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46004.461555787035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46004.461556018519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46004.461555787035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46004.461555787035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46004.461556018519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46004.461555787035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46004.461555787035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46004.461556018519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46004.461555787035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46004.461555787035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46004.461556018519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46004.461555787035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46004.461555787035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46004.461556018519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46004.461555787035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46004.461555787035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46004.461556018519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46004.461555787035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46004.461555787035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46004.461556018519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46004.461555787035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46004.461555787035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46004.461556018519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46004.461555787035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46004.461555787035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46004.461556018519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46004.461555787035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46004.461555787035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46004.461556018519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46004.461555787035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46004.461555787035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46004.461556018519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46004.461555787035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46004.461555787035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46004.461556018519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46004.461555787035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46004.461555787035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46004.461556018519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46004.461555787035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46004.461555787035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46004.461556018519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46004.461555787035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46004.461555787035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46004.461556018519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46004.461555787035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46004.461555787035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46004.461556018519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46004.461555787035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46004.461555787035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46004.461556018519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46004.461555787035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46004.461555787035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46004.461556018519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46004.461555787035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46004.461555787035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46004.461556018519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46004.461555787035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46004.461555787035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46004.461556018519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46004.461555787035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46004.461555787035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46004.461556018519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46004.461555787035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46004.461555787035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46004.461556018519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46004.461555787035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46004.461555787035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46004.461556018519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46004.461555787035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46004.461555787035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46004.461556018519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46004.461555787035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46004.461555787035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46004.461556018519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46004.461555787035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46004.461555787035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46004.461556018519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46004.461555787035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46004.461555787035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46004.461556018519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46004.461555787035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46004.461555787035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46004.461556018519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46004.461555787035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46004.461555787035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46004.461556018519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46004.461555787035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46004.461555787035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46004.461556018519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46004.461555787035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46004.461555787035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46004.461556018519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46004.461555787035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46004.461555787035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46004.461556018519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46004.461555787035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46004.461555787035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46004.461556018519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46004.461555787035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46004.461555787035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46004.461556018519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46004.461555787035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46004.461555787035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46004.461556018519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46004.461555787035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46004.461555787035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46004.461556018519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46004.461555787035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46004.461555787035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46004.461556018519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46004.461555787035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46004.461555787035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46004.461556018519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46004.461555787035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46004.461555787035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46004.461556018519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46004.461555787035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46004.461555787035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46004.461556018519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46004.461555787035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46004.461555787035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46004.461556018519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46004.461555787035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46004.461555787035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46004.461556018519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46004.461555787035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46004.461555787035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46004.461556018519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46004.461555787035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46004.461555787035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46004.461556018519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46004.461555787035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46004.461555787035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46004.461556018519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46004.461555787035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46004.461555787035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46004.461556018519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46004.461555787035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46004.461555787035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46004.461556018519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46004.461555787035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46004.461555787035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46004.461556018519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46004.461555787035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46004.461555787035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46004.461556018519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46004.461555787035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46004.461555787035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46004.461556018519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46004.461555787035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46004.461555787035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46004.461556018519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46004.461555787035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46004.461555787035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46004.461556018519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46004.461555787035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46004.461555787035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46004.461556018519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46004.461555787035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46004.461555787035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46004.461556018519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46004.461555787035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46004.461555787035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46004.461556018519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46004.461555787035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46004.461555787035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46004.461556018519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46004.461555787035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46004.461555787035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46004.461556018519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46004.461555787035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46004.461555787035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46004.461556018519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46004.461555787035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46004.461555787035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46004.461556018519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46004.461555787035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46004.461555787035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46004.461556018519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46004.461555787035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46004.461555787035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46004.461556018519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46004.461555787035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46004.461555787035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46004.461556018519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46004.461555787035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46004.461555787035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46004.461556018519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46004.461555787035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46004.461555787035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46004.461556018519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46004.461555787035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46004.461555787035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46004.461556018519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46004.461555787035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46004.461555787035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46004.461556018519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46004.461555787035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46004.461555787035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46004.461556018519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46004.461555787035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46004.461555787035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46004.461556018519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46004.461555787035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46004.461555787035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46004.461556018519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46004.461555787035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46004.461555787035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46004.461556018519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46004.461555787035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46004.461555787035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46004.461556018519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46004.461555787035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46004.461555787035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46004.461556018519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46004.461555787035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46004.461555787035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46004.461556018519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46004.461555787035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46004.461555787035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46004.461556018519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46004.461555787035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46004.461555787035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46004.461556018519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46004.461555787035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46004.461555787035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46004.461556018519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46004.461555787035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46004.461555787035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46004.461556018519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46004.461555787035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46004.461555787035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46004.461556018519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46004.461555787035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46004.461555787035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46004.461556018519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46004.461555787035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46004.461555787035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46004.461556018519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46004.461555787035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46004.461555787035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46004.461556018519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46004.461555787035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46004.461555787035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46004.461556018519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46004.461555787035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46004.461555787035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46004.461556018519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46004.461555787035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46004.461555787035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46004.461556018519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46004.461555787035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46004.461555787035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46004.461556018519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46004.461555787035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46004.461555787035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46004.461556018519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46004.461555787035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46004.461555787035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46004.461556018519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46004.461555787035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46004.461555787035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46004.461556018519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46004.461555787035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46004.461555787035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46004.461556018519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46004.461555787035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46004.461555787035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46004.461556018519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46004.461555787035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46004.461555787035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46004.461556018519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46004.461555787035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46004.461555787035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46004.461556018519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46004.461555787035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46004.461555787035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46004.461556018519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46004.461555787035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46004.461555787035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46004.461556018519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46004.461555787035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46004.461555787035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46004.461556018519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46004.461555787035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46004.461555787035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46004.461556018519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46004.461555787035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46004.461555787035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46004.461556018519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46004.461555787035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46004.461555787035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46004.461556018519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46004.461555787035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46004.461555787035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46004.461556018519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46004.461555787035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46004.461555787035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46004.461556018519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46004.461555787035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46004.461555787035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46004.461556018519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46004.461555787035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46004.461555787035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46004.461556018519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46004.461555787035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46004.461555787035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46004.461556018519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46004.461555787035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46004.461555787035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46004.461556018519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46004.461555787035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46004.461555787035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46004.461556018519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46004.461555787035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46004.461555787035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46004.461556018519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46004.461555787035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46004.461555787035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46004.461556018519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46004.461555787035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46004.461555787035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46004.461556018519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46004.461555787035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46004.461555787035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46004.461556018519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46004.461555787035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46004.461555787035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46004.461556018519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46004.461555787035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46004.461555787035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46004.461556018519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46004.461555787035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46004.461555787035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46004.461556018519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46004.461555787035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46004.461555787035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46004.461556018519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46004.461555787035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46004.461555787035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46004.461556018519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46004.461555787035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46004.461555787035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46004.461556018519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46004.461555787035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46004.461555787035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46004.461556018519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46004.461555787035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46004.461555787035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46004.461556018519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46004.461555787035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46004.461555787035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46004.461556018519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46004.461555787035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46004.461555787035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46004.461556018519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46004.461555787035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46004.461555787035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46004.461556018519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46004.461555787035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46004.461555787035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46004.461556018519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46004.461555787035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46004.461555787035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46004.461556018519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46004.461555787035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46004.461555787035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46004.461556018519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46004.461555787035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46004.461555787035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46004.461556018519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46004.461555787035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46004.461555787035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46004.461556018519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46004.461555787035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46004.461555787035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46004.461556018519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46004.461555787035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46004.461555787035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46004.461556018519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46004.461555787035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46004.461555787035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46004.461556018519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46004.461555787035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46004.461555787035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46004.461556018519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46004.461555787035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46004.461555787035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46004.461556018519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46004.461555787035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46004.461555787035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46004.461556018519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46004.461555787035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46004.461555787035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46004.461556018519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46004.461555787035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46004.461555787035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46004.461556018519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46004.461555787035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46004.461555787035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46004.461556018519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46004.461555787035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46004.461555787035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46004.461556018519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46004.461555787035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46004.461555787035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46004.461556018519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46004.461555787035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46004.461555787035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46004.461556018519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46004.461555787035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46004.461555787035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46004.461556018519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46004.461555787035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46004.461555787035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46004.461556018519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46004.461555787035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46004.461555787035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46004.461556018519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46004.461555787035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46004.461555787035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46004.461556018519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46004.461555787035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46004.461555787035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46004.461556018519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46004.461555787035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46004.461555787035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46004.461556018519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46004.461555787035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46004.461555787035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46004.461556018519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46004.461555787035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46004.461555787035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46004.461556018519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46004.461555787035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46004.461555787035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46004.461556018519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46004.461555787035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46004.461555787035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46004.461556018519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46004.461555787035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46004.461555787035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46004.461556018519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46004.461555787035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46004.461555787035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46004.461556018519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46004.461555787035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46004.461555787035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46004.461556018519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46004.461555787035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46004.461555787035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46004.461556018519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46004.461555787035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46004.461555787035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46004.461556018519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46004.461555787035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46004.461555787035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46004.461556018519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46004.461555787035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46004.461555787035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46004.461556018519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46004.461555787035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46004.461555787035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46004.461556018519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46004.461555787035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46004.461555787035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46004.461556018519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46004.461555787035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46004.461555787035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46004.461556018519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46004.461555787035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46004.461555787035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46004.461556018519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46004.461555787035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46004.461555787035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46004.461556018519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46004.461555787035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46004.461555787035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46004.461556018519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46004.461555787035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46004.461555787035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46004.461556018519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46004.461555787035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46004.461555787035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46004.461556018519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46004.461555787035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46004.461555787035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46004.461556018519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46004.461555787035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46004.461555787035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46004.461556018519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46004.461555787035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46004.461555787035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46004.461556018519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46004.461555787035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46004.461555787035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46004.461556018519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46004.461555787035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46004.461555787035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46004.461556018519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46004.461555787035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46004.461555787035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46004.461556018519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46004.461555787035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46004.461555787035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46004.461556018519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46004.461555787035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46004.461555787035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46004.461556018519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46004.461555787035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46004.461555787035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46004.461556018519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46004.461555787035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46004.461555787035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46004.461556018519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46004.461555787035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46004.461555787035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46004.461556018519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46004.461555787035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46004.461555787035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46004.461556018519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46004.461555787035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46004.461555787035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46004.461556018519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46004.461555787035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46004.461555787035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46004.461556018519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46004.461555787035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46004.461555787035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46004.461556018519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46004.461555787035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46004.461555787035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46004.461556018519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46004.461555787035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46004.461555787035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46004.461556018519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46004.461555787035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46004.461555787035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46004.461556018519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46004.461555787035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46004.461555787035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46004.461556018519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46004.461555787035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46004.461555787035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46004.461556018519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46004.461555787035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46004.461555787035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46004.461556018519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46004.461555787035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46004.461555787035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46004.461556018519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46004.461555787035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46004.461555787035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46004.461556018519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46004.461555787035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46004.461555787035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46004.461556018519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46004.461555787035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46004.461555787035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46004.461556018519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46004.461555787035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46004.461555787035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46004.461556018519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46004.461555787035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46004.461555787035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46004.461556018519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46004.461555787035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46004.461555787035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46004.461556018519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46004.461555787035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46004.461555787035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46004.461556018519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46004.461555787035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46004.461555787035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46004.461556018519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46004.461555787035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46004.461555787035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46004.461556018519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46004.461555787035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46004.461555787035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46004.461556018519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46004.461555787035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46004.461555787035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46004.461556018519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46004.461555787035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46004.461555787035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46004.461556018519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46004.461555787035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46004.461555787035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46004.461556018519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46004.461555787035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46004.461555787035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46004.461556018519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46004.461555787035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46004.461555787035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46004.461556018519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46004.461555787035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46004.461555787035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46004.461556018519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46004.461555787035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46004.461555787035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46004.461556018519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46004.461555787035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46004.461555787035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46004.461556018519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46004.461555787035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46004.461555787035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46004.461556018519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46004.461555787035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46004.461555787035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46004.461556018519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46004.461555787035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46004.461555787035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46004.461556018519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46004.461555787035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46004.461555787035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46004.461556018519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46004.461555787035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46004.461555787035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46004.461556018519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46004.461555787035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46004.461555787035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46004.461556018519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46004.461555787035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46004.461555787035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46004.461556018519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46004.461555787035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46004.461555787035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46004.461556018519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46004.461555787035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46004.461555787035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46004.461556018519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46004.461555787035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46004.461555787035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46004.461556018519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46004.461555787035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46004.461555787035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46004.461556018519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46004.461555787035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46004.461555787035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46004.461556018519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46004.461555787035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46004.461555787035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46004.461556018519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46004.461555787035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46004.461555787035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46004.461556018519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46004.461555787035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46004.461555787035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46004.461556018519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46004.461555787035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46004.461555787035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46004.461556018519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46004.461555787035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46004.461555787035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46004.461556018519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46004.461555787035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46004.461555787035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46004.461556018519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46004.461555787035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46004.461555787035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46004.461556018519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46004.461555787035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46004.461555787035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46004.461556018519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46004.461555787035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46004.461555787035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46004.461556018519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46004.461555787035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46004.461555787035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46004.461556018519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46004.461555787035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46004.461555787035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46004.461556018519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46004.461555787035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46004.461555787035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46004.461556018519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46004.461555787035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46004.461555787035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46004.461556018519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46004.461555787035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46004.461555787035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46004.461556018519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46004.461555787035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46004.461555787035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46004.461556018519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46004.461555787035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46004.461555787035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46004.461556018519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46004.461555787035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46004.461555787035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46004.461556018519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46004.461555787035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46004.461555787035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46004.461556018519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46004.461555787035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46004.461555787035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46004.461556018519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46004.461555787035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46004.461555787035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46004.461556018519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46004.461555787035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46004.461555787035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46004.461556018519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46004.461555787035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46004.461555787035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46004.461556018519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46004.461555787035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46004.461555787035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46004.461556018519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46004.461555787035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46004.461555787035</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39127</v>
      </c>
      <c r="B2" s="87" t="str">
        <f>IFERROR(VLOOKUP(D2,DB!A:K,11,0),"")</f>
        <v>R4</v>
      </c>
      <c r="C2" s="89">
        <v>1</v>
      </c>
      <c r="D2" s="87" t="s">
        <v>35166</v>
      </c>
      <c r="E2" s="90" t="s">
        <v>39106</v>
      </c>
      <c r="F2" s="91">
        <v>45703.480717592596</v>
      </c>
      <c r="G2" s="92">
        <f ca="1">IFERROR(NOW()-F2,"")</f>
        <v>300.98083819443855</v>
      </c>
      <c r="H2" s="91">
        <v>45703.474768518521</v>
      </c>
      <c r="I2" s="91" t="str">
        <f>IFERROR(VLOOKUP(D2,DB!A:F,6,0),"")</f>
        <v>SCECO</v>
      </c>
      <c r="J2" s="91" t="str">
        <f>IFERROR(VLOOKUP(D2,DB!A:G,7,0),"")</f>
        <v>Dead</v>
      </c>
      <c r="K2" s="93" t="s">
        <v>39128</v>
      </c>
      <c r="L2" s="87" t="str">
        <f>IFERROR(VLOOKUP(D2,DB!A:I,9,0),"")</f>
        <v>Latis</v>
      </c>
    </row>
    <row r="3" spans="1:16" ht="19.5" customHeight="1">
      <c r="A3" s="106" t="s">
        <v>39129</v>
      </c>
      <c r="B3" s="106" t="str">
        <f>IFERROR(VLOOKUP(D3,DB!A:K,11,0),"")</f>
        <v>R4</v>
      </c>
      <c r="C3" s="89">
        <v>2</v>
      </c>
      <c r="D3" s="87" t="s">
        <v>32943</v>
      </c>
      <c r="E3" s="90" t="s">
        <v>39106</v>
      </c>
      <c r="F3" s="91">
        <v>45998.79414351852</v>
      </c>
      <c r="G3" s="92">
        <f t="shared" ref="G3" ca="1" si="0">IFERROR(NOW()-F3,"")</f>
        <v>5.6674124999990454</v>
      </c>
      <c r="H3" s="91">
        <v>45998.664027777777</v>
      </c>
      <c r="I3" s="106" t="str">
        <f>IFERROR(VLOOKUP(D3,DB!A:F,6,0),"")</f>
        <v>SCECO</v>
      </c>
      <c r="J3" s="106" t="str">
        <f>IFERROR(VLOOKUP(D3,DB!A:G,7,0),"")</f>
        <v>Vandalized</v>
      </c>
      <c r="K3" s="93" t="s">
        <v>39130</v>
      </c>
      <c r="L3" s="87" t="str">
        <f>IFERROR(VLOOKUP(D3,DB!A:I,9,0),"")</f>
        <v>Latis</v>
      </c>
    </row>
    <row r="4" spans="1:16" ht="15" customHeight="1">
      <c r="A4" s="106" t="s">
        <v>39131</v>
      </c>
      <c r="B4" s="106" t="str">
        <f>IFERROR(VLOOKUP(D4,DB!A:K,11,0),"")</f>
        <v>R4</v>
      </c>
      <c r="C4" s="89">
        <v>2</v>
      </c>
      <c r="D4" s="87" t="s">
        <v>34028</v>
      </c>
      <c r="E4" s="90" t="s">
        <v>39106</v>
      </c>
      <c r="F4" s="91">
        <v>46004.375</v>
      </c>
      <c r="G4" s="92">
        <f ca="1">IFERROR(NOW()-F4,"")</f>
        <v>8.6537152776145376E-2</v>
      </c>
      <c r="H4" s="91">
        <v>46004.366770833331</v>
      </c>
      <c r="I4" s="106" t="str">
        <f>IFERROR(VLOOKUP(D4,DB!A:F,6,0),"")</f>
        <v>SCECO</v>
      </c>
      <c r="J4" s="106" t="str">
        <f>IFERROR(VLOOKUP(D4,DB!A:G,7,0),"")</f>
        <v>Vandalized</v>
      </c>
      <c r="K4" s="93" t="s">
        <v>39132</v>
      </c>
      <c r="L4" s="87" t="str">
        <f>IFERROR(VLOOKUP(D4,DB!A:I,9,0),"")</f>
        <v>Latis</v>
      </c>
    </row>
    <row r="5" spans="1:16" ht="15" customHeight="1">
      <c r="A5" s="106" t="s">
        <v>39133</v>
      </c>
      <c r="B5" s="106" t="str">
        <f>IFERROR(VLOOKUP(D5,DB!A:K,11,0),"")</f>
        <v>R4</v>
      </c>
      <c r="C5" s="89">
        <v>2</v>
      </c>
      <c r="D5" s="87" t="s">
        <v>37009</v>
      </c>
      <c r="E5" s="90" t="s">
        <v>39106</v>
      </c>
      <c r="F5" s="91">
        <v>46004.450046296297</v>
      </c>
      <c r="G5" s="92">
        <f ca="1">IFERROR(NOW()-F5,"")</f>
        <v>1.1490856479213107E-2</v>
      </c>
      <c r="H5" s="91">
        <v>46004.43209490741</v>
      </c>
      <c r="I5" s="106" t="str">
        <f>IFERROR(VLOOKUP(D5,DB!A:F,6,0),"")</f>
        <v>SCECO</v>
      </c>
      <c r="J5" s="106" t="str">
        <f>IFERROR(VLOOKUP(D5,DB!A:G,7,0),"")</f>
        <v>Dead</v>
      </c>
      <c r="K5" s="93" t="s">
        <v>39134</v>
      </c>
      <c r="L5" s="87" t="str">
        <f>IFERROR(VLOOKUP(D5,DB!A:I,9,0),"")</f>
        <v>Latis</v>
      </c>
    </row>
    <row r="6" spans="1:16" ht="15" customHeight="1">
      <c r="A6" s="106"/>
      <c r="B6" s="106" t="str">
        <f>IFERROR(VLOOKUP(D6,DB!A:K,11,0),"")</f>
        <v/>
      </c>
      <c r="C6" s="89"/>
      <c r="D6" s="87"/>
      <c r="E6" s="90"/>
      <c r="F6" s="91"/>
      <c r="G6" s="92">
        <f ca="1">IFERROR(NOW()-F6,"")</f>
        <v>46004.461537152776</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46004.461537152776</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46004.461537152776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46004.461537152776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46004.461537152776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46004.461537152776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46004.461537152776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46004.461537152776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46004.461537152776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46004.461537152776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46004.461537152776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46004.461537152776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46004.461537152776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46004.461537152776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46004.461537152776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46004.461537152776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46004.461537152776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46004.461537152776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46004.461537152776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46004.461537152776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46004.461537152776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46004.461537152776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46004.461537152776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46004.461537152776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46004.461537152776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46004.461537152776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46004.461537152776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46004.461537152776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46004.461537152776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46004.461537152776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46004.461537152776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46004.461537152776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46004.461537152776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46004.461537152776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46004.461537152776</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tabSelected="1" workbookViewId="0">
      <selection activeCell="A8" sqref="A8:XFD8"/>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112.62949560184643</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78.272678703702695</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55.800444675922336</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23.088257175921171</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7.3540675925905816</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2.3420418981477269</v>
      </c>
      <c r="H7" s="38">
        <v>46002.086875000001</v>
      </c>
      <c r="I7" s="37" t="str">
        <f>IFERROR(VLOOKUP(D7,[1]DB!A:F,6,0),"")</f>
        <v>SCECO</v>
      </c>
      <c r="J7" s="37" t="str">
        <f>IFERROR(VLOOKUP(D7,[1]DB!A:G,7,0),"")</f>
        <v>Good</v>
      </c>
      <c r="K7" s="37" t="s">
        <v>39147</v>
      </c>
      <c r="L7" s="37" t="str">
        <f>IFERROR(VLOOKUP(D7,[1]DB!A:I,9,0),"")</f>
        <v>Latis</v>
      </c>
      <c r="M7" s="37"/>
    </row>
    <row r="8" spans="1:13">
      <c r="A8" s="151"/>
      <c r="B8" s="37" t="str">
        <f>IFERROR(VLOOKUP(D8,[1]DB!A:K,11,0),"")</f>
        <v/>
      </c>
      <c r="C8" s="151"/>
      <c r="D8" s="151"/>
      <c r="E8" s="151"/>
      <c r="F8" s="152"/>
      <c r="G8" s="153">
        <f t="shared" ref="G8:G51" ca="1" si="3">IFERROR(NOW()-F8,"")</f>
        <v>46004.461537152776</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46004.461537499999</v>
      </c>
      <c r="H9" s="152"/>
      <c r="I9" s="37" t="str">
        <f>IFERROR(VLOOKUP(D9,[1]DB!A:F,6,0),"")</f>
        <v/>
      </c>
      <c r="J9" s="37" t="str">
        <f>IFERROR(VLOOKUP(D9,[1]DB!A:G,7,0),"")</f>
        <v/>
      </c>
      <c r="K9" s="151"/>
      <c r="L9" s="151" t="str">
        <f>IFERROR(VLOOKUP(D9,[1]DB!A:I,9,0),"")</f>
        <v/>
      </c>
      <c r="M9" s="151"/>
    </row>
    <row r="10" spans="1:13">
      <c r="A10" s="151"/>
      <c r="B10" s="37" t="str">
        <f>IFERROR(VLOOKUP(D10,[1]DB!A:K,11,0),"")</f>
        <v/>
      </c>
      <c r="C10" s="151"/>
      <c r="D10"/>
      <c r="E10" s="151"/>
      <c r="F10" s="152"/>
      <c r="G10" s="153">
        <f t="shared" ca="1" si="3"/>
        <v>46004.461537962961</v>
      </c>
      <c r="H10" s="152"/>
      <c r="I10" s="37" t="str">
        <f>IFERROR(VLOOKUP(D10,[1]DB!A:F,6,0),"")</f>
        <v/>
      </c>
      <c r="J10" s="37" t="str">
        <f>IFERROR(VLOOKUP(D10,[1]DB!A:G,7,0),"")</f>
        <v/>
      </c>
      <c r="K10" s="151"/>
      <c r="L10" s="151" t="str">
        <f>IFERROR(VLOOKUP(D10,[1]DB!A:I,9,0),"")</f>
        <v/>
      </c>
      <c r="M10" s="151"/>
    </row>
    <row r="11" spans="1:13">
      <c r="A11" s="151"/>
      <c r="B11" s="151" t="str">
        <f>IFERROR(VLOOKUP(D11,[1]DB!A:K,11,0),"")</f>
        <v/>
      </c>
      <c r="C11" s="151"/>
      <c r="D11"/>
      <c r="E11" s="151"/>
      <c r="F11" s="152"/>
      <c r="G11" s="153">
        <f t="shared" ca="1" si="3"/>
        <v>46004.461538425923</v>
      </c>
      <c r="H11" s="152"/>
      <c r="I11" s="37" t="str">
        <f>IFERROR(VLOOKUP(D11,[1]DB!A:F,6,0),"")</f>
        <v/>
      </c>
      <c r="J11" s="37" t="str">
        <f>IFERROR(VLOOKUP(D11,[1]DB!A:G,7,0),"")</f>
        <v/>
      </c>
      <c r="K11" s="151"/>
      <c r="L11" s="151" t="str">
        <f>IFERROR(VLOOKUP(D11,[1]DB!A:I,9,0),"")</f>
        <v/>
      </c>
      <c r="M11" s="151"/>
    </row>
    <row r="12" spans="1:13">
      <c r="A12" s="151"/>
      <c r="B12" s="151" t="str">
        <f>IFERROR(VLOOKUP(D12,[1]DB!A:K,11,0),"")</f>
        <v/>
      </c>
      <c r="C12" s="151"/>
      <c r="D12" s="151"/>
      <c r="E12" s="151"/>
      <c r="F12" s="152"/>
      <c r="G12" s="153">
        <f t="shared" ca="1" si="3"/>
        <v>46004.461539004631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46004.461540856479</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46004.461542476849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46004.461545833336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46004.461547453706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46004.461548726853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46004.461551273147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46004.461555787035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46004.461555671296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46004.461555787035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46004.461555787035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46004.461556018519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46004.461555787035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46004.461555787035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46004.461556018519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46004.461555787035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46004.461555787035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46004.461556018519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46004.461555787035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46004.461555787035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46004.461556018519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46004.461555787035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46004.461555787035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46004.461556018519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46004.461555787035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46004.461555787035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46004.461556018519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46004.461555787035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46004.461555787035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46004.461556018519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46004.461555787035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46004.461555787035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46004.461556018519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46004.461555787035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46004.461555787035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46004.461556018519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46004.461555787035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46004.461555787035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46004.461556018519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46004.461555787035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ref="G52:G58" ca="1" si="4">IFERROR(NOW()-F52,"")</f>
        <v>46004.461555787035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46004.461556018519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46004.461555787035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46004.461555787035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46004.461556018519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46004.461555787035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46004.461555787035</v>
      </c>
      <c r="H58" s="152"/>
      <c r="I58" s="151" t="str">
        <f>IFERROR(VLOOKUP(D58,[1]DB!A:F,6,0),"")</f>
        <v/>
      </c>
      <c r="J58" s="151" t="str">
        <f>IFERROR(VLOOKUP(D58,[1]DB!A:G,7,0),"")</f>
        <v/>
      </c>
      <c r="K58" s="151"/>
      <c r="L58" s="151" t="str">
        <f>IFERROR(VLOOKUP(D58,[1]DB!A:I,9,0),"")</f>
        <v/>
      </c>
      <c r="M58" s="151"/>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workbookViewId="0">
      <selection activeCell="K9" sqref="K9"/>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39148</v>
      </c>
      <c r="B2" s="114" t="str">
        <f>IFERROR(VLOOKUP(D2,DB!A:K,11,0),"")</f>
        <v>R6</v>
      </c>
      <c r="C2" s="115">
        <v>1</v>
      </c>
      <c r="D2" s="114" t="s">
        <v>34924</v>
      </c>
      <c r="E2" s="136" t="s">
        <v>39106</v>
      </c>
      <c r="F2" s="116">
        <v>46004.33121527778</v>
      </c>
      <c r="G2" s="72">
        <f t="shared" ref="G2:G39" ca="1" si="0">IFERROR(NOW()-F2,"-")</f>
        <v>0.13034050925489282</v>
      </c>
      <c r="H2" s="116">
        <v>46004.331180555557</v>
      </c>
      <c r="I2" s="114" t="str">
        <f>IFERROR(VLOOKUP(D2,DB!A:F,6,0),"")</f>
        <v>SCECO</v>
      </c>
      <c r="J2" s="114" t="str">
        <f>IFERROR(VLOOKUP(D2,DB!A:G,7,0),"")</f>
        <v>In progress</v>
      </c>
      <c r="K2" s="117" t="s">
        <v>39149</v>
      </c>
      <c r="L2" s="131" t="str">
        <f>IFERROR(VLOOKUP(D2,DB!A:I,9,0),"")</f>
        <v>Latis</v>
      </c>
    </row>
    <row r="3" spans="1:16382" ht="31.5" customHeight="1">
      <c r="A3" s="113"/>
      <c r="B3" s="114" t="str">
        <f>IFERROR(VLOOKUP(D3,DB!A:K,11,0),"")</f>
        <v/>
      </c>
      <c r="C3" s="115"/>
      <c r="D3" s="114"/>
      <c r="E3" s="136"/>
      <c r="F3" s="116"/>
      <c r="G3" s="72">
        <f t="shared" ca="1" si="0"/>
        <v>46004.461556018519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46004.461555787035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46004.461555787035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46004.461556018519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46004.461555787035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46004.461555787035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46004.461556018519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46004.461555787035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46004.461555787035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46004.461556018519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46004.461555787035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46004.461555787035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46004.461556018519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46004.461555787035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46004.461555787035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46004.461556018519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46004.461555787035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46004.461555787035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46004.461556018519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46004.461555787035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46004.461555787035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46004.461556018519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46004.461555787035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46004.461555787035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46004.461556018519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46004.461555787035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46004.461555787035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46004.461556018519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46004.461555787035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46004.461555787035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46004.461556018519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46004.461555787035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46004.461555787035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46004.461556018519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46004.461555787035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46004.461555787035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46004.461556018519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46004.461555787035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46004.461555787035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46004.461556018519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46004.461555787035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46004.461555787035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46004.461556018519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46004.461555787035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46004.461555787035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46004.461556018519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46004.461555787035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46004.461555787035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46004.461556018519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46004.461555787035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46004.461555787035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46004.461556018519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46004.461555787035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46004.461555787035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46004.461556018519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46004.461555787035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46004.461555787035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46004.461556018519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46004.461555787035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46004.461555787035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46004.461556018519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46004.461555787035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46004.461555787035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46004.461556018519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46004.461555787035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46004.461555787035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46004.461556018519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46004.461555787035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46004.461555787035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46004.461556018519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46004.461555787035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46004.461555787035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46004.461556018519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46004.461555787035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46004.461555787035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46004.461556018519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46004.461555787035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46004.461555787035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46004.461556018519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46004.461555787035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46004.461555787035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46004.461556018519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46004.461555787035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46004.461555787035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46004.461556018519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46004.461555787035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46004.461555787035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46004.461556018519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46004.461555787035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46004.461555787035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46004.461556018519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46004.461555787035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46004.461555787035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46004.461556018519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46004.461555787035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46004.461555787035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46004.461556018519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46004.461555787035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46004.461555787035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46004.461556018519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46004.461555787035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46004.461555787035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46004.461556018519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46004.461555787035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46004.461555787035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46004.461556018519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46004.461555787035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46004.461555787035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46004.461556018519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46004.461555787035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46004.461555787035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46004.461556018519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46004.461555787035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46004.461555787035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46004.461556018519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46004.461555787035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46004.461555787035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46004.461556018519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46004.461555787035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46004.461555787035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46004.461556018519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46004.461555787035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46004.461555787035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46004.461556018519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46004.461555787035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46004.461555787035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46004.461556018519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46004.461555787035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46004.461555787035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46004.461556018519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46004.461555787035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46004.461555787035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46004.461556018519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46004.461555787035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46004.461555787035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46004.461556018519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46004.461555787035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46004.461555787035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46004.461556018519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46004.461555787035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46004.461555787035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46004.461556018519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46004.461555787035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46004.461555787035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46004.461556018519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46004.461555787035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46004.461555787035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46004.461556018519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46004.461555787035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46004.461555787035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46004.461556018519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46004.461555787035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46004.461555787035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46004.461556018519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46004.461555787035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46004.461555787035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46004.461556018519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46004.461555787035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46004.461555787035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46004.461556018519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46004.461555787035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46004.461555787035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46004.461556018519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46004.461555787035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46004.461555787035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46004.461556018519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46004.461555787035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46004.461555787035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46004.461556018519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46004.461555787035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46004.461555787035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46004.461556018519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46004.461555787035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46004.461555787035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46004.461556018519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46004.461555787035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46004.461555787035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46004.461556018519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46004.461555787035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46004.461555787035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46004.461556018519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46004.461555787035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46004.461555787035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46004.461556018519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46004.461555787035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46004.461555787035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46004.461556018519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46004.461555787035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46004.461555787035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46004.461556018519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46004.461555787035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46004.461555787035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46004.461556018519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46004.461555787035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46004.461555787035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46004.461556018519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46004.461555787035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46004.461555787035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46004.461556018519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46004.461555787035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46004.461555787035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46004.461556018519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46004.461555787035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46004.461555787035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46004.461556018519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46004.461555787035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46004.461555787035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46004.461556018519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46004.461555787035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46004.461555787035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46004.461556018519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46004.461555787035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46004.461555787035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46004.461556018519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46004.461555787035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46004.461555787035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46004.461556018519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46004.461555787035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46004.461555787035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46004.461556018519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46004.461555787035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46004.461555787035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46004.461556018519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46004.461555787035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46004.461555787035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46004.461556018519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46004.461555787035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46004.461555787035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46004.461556018519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46004.461555787035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46004.461555787035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46004.461556018519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46004.461555787035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46004.461555787035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46004.461556018519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46004.461555787035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46004.461555787035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46004.461556018519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46004.461555787035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46004.461555787035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46004.461556018519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46004.461555787035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46004.461555787035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46004.461556018519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46004.461555787035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46004.461555787035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46004.461556018519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46004.461555787035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46004.461555787035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46004.461556018519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46004.461555787035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46004.461555787035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46004.461556018519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46004.461555787035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46004.461555787035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46004.461556018519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46004.461555787035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46004.461555787035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46004.461556018519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46004.461555787035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46004.461555787035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46004.461556018519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46004.461555787035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46004.461555787035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46004.461556018519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46004.461555787035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46004.461555787035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46004.461556018519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46004.461555787035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46004.461555787035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46004.461556018519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46004.461555787035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46004.461555787035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46004.461556018519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46004.461555787035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46004.461555787035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46004.461556018519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46004.461555787035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46004.461555787035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46004.461556018519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46004.461555787035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46004.461555787035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46004.461556018519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46004.461555787035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46004.461555787035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46004.461556018519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46004.461555787035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46004.461555787035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46004.461556018519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46004.461555787035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46004.461555787035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46004.461556018519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46004.461555787035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46004.461555787035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46004.461556018519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46004.461555787035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46004.461555787035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46004.461556018519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46004.461555787035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46004.461555787035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46004.461556018519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46004.461555787035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46004.461555787035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46004.461556018519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46004.461555787035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46004.461555787035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46004.461556018519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46004.461555787035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46004.461555787035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46004.461556018519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46004.461555787035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46004.461555787035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46004.461556018519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46004.461555787035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46004.461555787035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46004.461556018519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46004.461555787035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46004.461555787035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46004.461556018519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46004.461555787035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46004.461555787035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46004.461556018519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46004.461555787035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46004.461555787035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46004.461556018519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46004.461555787035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46004.461555787035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46004.461556018519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46004.461555787035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46004.461555787035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46004.461556018519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46004.461555787035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46004.461555787035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46004.461556018519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46004.461555787035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46004.461555787035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46004.461556018519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46004.461555787035</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46004.461555787035</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2025-12-13T08:06:41Z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