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325" documentId="120_S{2AC9BD13-BADA-5192-A53E-5A8FF88502F6}" xr6:coauthVersionLast="47" xr6:coauthVersionMax="47" xr10:uidLastSave="{DD463459-FFFB-449A-B96D-AF061CDC8A8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3" i="4"/>
  <c r="G3" i="4"/>
  <c r="L3" i="4"/>
  <c r="B4" i="4"/>
  <c r="G4" i="4"/>
  <c r="L4" i="4"/>
  <c r="B5" i="4"/>
  <c r="G5" i="4"/>
  <c r="L5" i="4"/>
  <c r="B6" i="4"/>
  <c r="G6" i="4"/>
  <c r="L6" i="4"/>
  <c r="B7" i="4"/>
  <c r="G7" i="4"/>
  <c r="L7" i="4"/>
  <c r="B8" i="4"/>
  <c r="G8" i="4"/>
  <c r="L8" i="4"/>
  <c r="B9" i="4"/>
  <c r="G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alcChain>
</file>

<file path=xl/sharedStrings.xml><?xml version="1.0" encoding="utf-8"?>
<sst xmlns="http://schemas.openxmlformats.org/spreadsheetml/2006/main" count="180294" uniqueCount="39129">
  <si>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</si>
  <si>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</si>
  <si>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</si>
  <si>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</si>
  <si>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</si>
  <si>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</si>
  <si>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</si>
  <si>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</si>
  <si>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</si>
  <si>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</si>
  <si>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</si>
  <si>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</si>
  <si>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</si>
  <si>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</si>
  <si>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</si>
  <si>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</si>
  <si>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</si>
  <si>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</si>
  <si>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</si>
  <si>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</si>
  <si>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</si>
  <si>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</si>
  <si>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</si>
  <si>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</si>
  <si>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</si>
  <si>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</si>
  <si>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</si>
  <si>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</si>
  <si>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</si>
  <si>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</si>
  <si>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</si>
  <si>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</si>
  <si>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</si>
  <si>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</si>
  <si>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</si>
  <si>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</si>
  <si>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</si>
  <si>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</si>
  <si>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</si>
  <si>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</si>
  <si>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</si>
  <si>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</si>
  <si>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</si>
  <si>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</si>
  <si>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</si>
  <si>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</si>
  <si>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</si>
  <si>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</si>
  <si>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</si>
  <si>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</si>
  <si>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</si>
  <si>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</si>
  <si>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</si>
  <si>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</si>
  <si>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</si>
  <si>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</si>
  <si>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</si>
  <si>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</si>
  <si>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</si>
  <si>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</si>
  <si>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</si>
  <si>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</si>
  <si>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</si>
  <si>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</si>
  <si>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</si>
  <si>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</si>
  <si>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</si>
  <si>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</si>
  <si>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</si>
  <si>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</si>
  <si>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</si>
  <si>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</si>
  <si>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</si>
  <si>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</si>
  <si>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</si>
  <si>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</si>
  <si>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</si>
  <si>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</si>
  <si>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</si>
  <si>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</si>
  <si>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</si>
  <si>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</si>
  <si>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</si>
  <si>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</si>
  <si>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</si>
  <si>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</si>
  <si>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</si>
  <si>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</si>
  <si>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</si>
  <si>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</si>
  <si>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</si>
  <si>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</si>
  <si>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</si>
  <si>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</si>
  <si>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</si>
  <si>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</si>
  <si>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</si>
  <si>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</si>
  <si>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</si>
  <si>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</si>
  <si>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</si>
  <si>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</si>
  <si>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</si>
  <si>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</si>
  <si>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</si>
  <si>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</si>
  <si>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</si>
  <si>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</si>
  <si>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</si>
  <si>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</si>
  <si>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</si>
  <si>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</si>
  <si>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</si>
  <si>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</si>
  <si>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</si>
  <si>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</si>
  <si>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</si>
  <si>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</si>
  <si>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</si>
  <si>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</si>
  <si>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</si>
  <si>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</si>
  <si>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</si>
  <si>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</si>
  <si>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</si>
  <si>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</si>
  <si>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</si>
  <si>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</si>
  <si>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</si>
  <si>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</si>
  <si>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</si>
  <si>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</si>
  <si>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</si>
  <si>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</si>
  <si>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</si>
  <si>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</si>
  <si>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</si>
  <si>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</si>
  <si>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</si>
  <si>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</si>
  <si>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</si>
  <si>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</si>
  <si>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</si>
  <si>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</si>
  <si>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</si>
  <si>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</si>
  <si>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</si>
  <si>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</si>
  <si>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</si>
  <si>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</si>
  <si>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</si>
  <si>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</si>
  <si>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</si>
  <si>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</si>
  <si>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</si>
  <si>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</si>
  <si>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</si>
  <si>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</si>
  <si>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</si>
  <si>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</si>
  <si>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</si>
  <si>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</si>
  <si>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</si>
  <si>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</si>
  <si>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</si>
  <si>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</si>
  <si>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</si>
  <si>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</si>
  <si>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</si>
  <si>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</si>
  <si>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</si>
  <si>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</si>
  <si>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</si>
  <si>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</si>
  <si>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</si>
  <si>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</si>
  <si>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</si>
  <si>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</si>
  <si>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</si>
  <si>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</si>
  <si>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</si>
  <si>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</si>
  <si>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</si>
  <si>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</si>
  <si>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</si>
  <si>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</si>
  <si>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</si>
  <si>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</si>
  <si>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</si>
  <si>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</si>
  <si>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</si>
  <si>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</si>
  <si>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</si>
  <si>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</si>
  <si>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</si>
  <si>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</si>
  <si>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</si>
  <si>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</si>
  <si>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</si>
  <si>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</si>
  <si>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</si>
  <si>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</si>
  <si>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</si>
  <si>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</si>
  <si>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</si>
  <si>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</si>
  <si>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</si>
  <si>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</si>
  <si>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</si>
  <si>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</si>
  <si>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</si>
  <si>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</si>
  <si>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</si>
  <si>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</si>
  <si>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</si>
  <si>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</si>
  <si>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</si>
  <si>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</si>
  <si>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</si>
  <si>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</si>
  <si>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</si>
  <si>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</si>
  <si>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</si>
  <si>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</si>
  <si>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</si>
  <si>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</si>
  <si>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</si>
  <si>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</si>
  <si>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</si>
  <si>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</si>
  <si>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</si>
  <si>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</si>
  <si>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</si>
  <si>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</si>
  <si>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</si>
  <si>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</si>
  <si>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</si>
  <si>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</si>
  <si>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</si>
  <si>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</si>
  <si>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</si>
  <si>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</si>
  <si>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</si>
  <si>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</si>
  <si>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</si>
  <si>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</si>
  <si>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</si>
  <si>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</si>
  <si>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</si>
  <si>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</si>
  <si>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</si>
  <si>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</si>
  <si>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</si>
  <si>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</si>
  <si>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</si>
  <si>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</si>
  <si>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</si>
  <si>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</si>
  <si>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</si>
  <si>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</si>
  <si>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</si>
  <si>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</si>
  <si>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</si>
  <si>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</si>
  <si>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</si>
  <si>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</si>
  <si>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</si>
  <si>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</si>
  <si>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</si>
  <si>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</si>
  <si>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</si>
  <si>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</si>
  <si>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</si>
  <si>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</si>
  <si>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</si>
  <si>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</si>
  <si>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</si>
  <si>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</si>
  <si>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</si>
  <si>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</si>
  <si>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</si>
  <si>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</si>
  <si>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</si>
  <si>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</si>
  <si>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</si>
  <si>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</si>
  <si>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</si>
  <si>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</si>
  <si>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</si>
  <si>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</si>
  <si>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</si>
  <si>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</si>
  <si>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</si>
  <si>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</si>
  <si>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</si>
  <si>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</si>
  <si>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</si>
  <si>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</si>
  <si>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</si>
  <si>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</si>
  <si>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</si>
  <si>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</si>
  <si>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</si>
  <si>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</si>
  <si>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</si>
  <si>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</si>
  <si>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</si>
  <si>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</si>
  <si>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</si>
  <si>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</si>
  <si>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</si>
  <si>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</si>
  <si>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</si>
  <si>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</si>
  <si>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</si>
  <si>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</si>
  <si>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</si>
  <si>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</si>
  <si>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</si>
  <si>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</si>
  <si>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</si>
  <si>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</si>
  <si>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</si>
  <si>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</si>
  <si>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</si>
  <si>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</si>
  <si>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</si>
  <si>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</si>
  <si>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</si>
  <si>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</si>
  <si>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</si>
  <si>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</si>
  <si>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</si>
  <si>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</si>
  <si>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</si>
  <si>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</si>
  <si>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</si>
  <si>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</si>
  <si>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</si>
  <si>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</si>
  <si>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</si>
  <si>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</si>
  <si>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</si>
  <si>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</si>
  <si>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</si>
  <si>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</si>
  <si>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</si>
  <si>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</si>
  <si>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</si>
  <si>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</si>
  <si>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</si>
  <si>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</si>
  <si>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</si>
  <si>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</si>
  <si>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</si>
  <si>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</si>
  <si>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</si>
  <si>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</si>
  <si>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</si>
  <si>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</si>
  <si>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</si>
  <si>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</si>
  <si>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</si>
  <si>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</si>
  <si>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</si>
  <si>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</si>
  <si>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</si>
  <si>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</si>
  <si>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</si>
  <si>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</si>
  <si>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</si>
  <si>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</si>
  <si>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</si>
  <si>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</si>
  <si>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</si>
  <si>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</si>
  <si>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</si>
  <si>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</si>
  <si>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</si>
  <si>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</si>
  <si>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</si>
  <si>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</si>
  <si>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</si>
  <si>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</si>
  <si>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</si>
  <si>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</si>
  <si>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</si>
  <si>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</si>
  <si>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</si>
  <si>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</si>
  <si>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</si>
  <si>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</si>
  <si>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</si>
  <si>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</si>
  <si>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</si>
  <si>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</si>
  <si>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</si>
  <si>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</si>
  <si>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</si>
  <si>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</si>
  <si>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</si>
  <si>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</si>
  <si>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</si>
  <si>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</si>
  <si>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</si>
  <si>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</si>
  <si>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</si>
  <si>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</si>
  <si>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</si>
  <si>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</si>
  <si>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</si>
  <si>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</si>
  <si>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</si>
  <si>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</si>
  <si>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</si>
  <si>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</si>
  <si>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</si>
  <si>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</si>
  <si>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</si>
  <si>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</si>
  <si>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</si>
  <si>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</si>
  <si>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</si>
  <si>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</si>
  <si>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</si>
  <si>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</si>
  <si>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</si>
  <si>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</si>
  <si>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</si>
  <si>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</si>
  <si>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</si>
  <si>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</si>
  <si>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</si>
  <si>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</si>
  <si>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</si>
  <si>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</si>
  <si>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</si>
  <si>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</si>
  <si>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</si>
  <si>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</si>
  <si>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</si>
  <si>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</si>
  <si>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</si>
  <si>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</si>
  <si>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</si>
  <si>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</si>
  <si>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</si>
  <si>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</si>
  <si>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</si>
  <si>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</si>
  <si>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</si>
  <si>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</si>
  <si>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</si>
  <si>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</si>
  <si>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</si>
  <si>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</si>
  <si>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</si>
  <si>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</si>
  <si>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</si>
  <si>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</si>
  <si>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</si>
  <si>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</si>
  <si>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</si>
  <si>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</si>
  <si>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</si>
  <si>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</si>
  <si>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</si>
  <si>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</si>
  <si>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</si>
  <si>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</si>
  <si>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</si>
  <si>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</si>
  <si>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</si>
  <si>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</si>
  <si>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</si>
  <si>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</si>
  <si>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</si>
  <si>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</si>
  <si>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</si>
  <si>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</si>
  <si>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</si>
  <si>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</si>
  <si>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</si>
  <si>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</si>
  <si>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</si>
  <si>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</si>
  <si>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</si>
  <si>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</si>
  <si>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</si>
  <si>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</si>
  <si>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</si>
  <si>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</si>
  <si>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</si>
  <si>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</si>
  <si>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</si>
  <si>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</si>
  <si>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</si>
  <si>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</si>
  <si>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</si>
  <si>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</si>
  <si>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</si>
  <si>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</si>
  <si>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</si>
  <si>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</si>
  <si>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</si>
  <si>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</si>
  <si>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</si>
  <si>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</si>
  <si>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</si>
  <si>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</si>
  <si>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</si>
  <si>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</si>
  <si>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</si>
  <si>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</si>
  <si>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</si>
  <si>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</si>
  <si>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</si>
  <si>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</si>
  <si>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</si>
  <si>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</si>
  <si>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</si>
  <si>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</si>
  <si>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</si>
  <si>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</si>
  <si>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</si>
  <si>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</si>
  <si>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</si>
  <si>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</si>
  <si>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</si>
  <si>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</si>
  <si>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</si>
  <si>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</si>
  <si>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</si>
  <si>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</si>
  <si>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</si>
  <si>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</si>
  <si>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</si>
  <si>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</si>
  <si>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</si>
  <si>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</si>
  <si>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</si>
  <si>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</si>
  <si>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</si>
  <si>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</si>
  <si>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</si>
  <si>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</si>
  <si>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</si>
  <si>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</si>
  <si>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</si>
  <si>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</si>
  <si>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</si>
  <si>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</si>
  <si>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</si>
  <si>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</si>
  <si>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</si>
  <si>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</si>
  <si>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</si>
  <si>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</si>
  <si>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</si>
  <si>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</si>
  <si>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</si>
  <si>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</si>
  <si>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</si>
  <si>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</si>
  <si>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</si>
  <si>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</si>
  <si>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</si>
  <si>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</si>
  <si>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</si>
  <si>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</si>
  <si>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</si>
  <si>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</si>
  <si>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</si>
  <si>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</si>
  <si>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</si>
  <si>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</si>
  <si>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</si>
  <si>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</si>
  <si>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</si>
  <si>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</si>
  <si>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</si>
  <si>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</si>
  <si>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</si>
  <si>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</si>
  <si>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</si>
  <si>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</si>
  <si>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</si>
  <si>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</si>
  <si>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</si>
  <si>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</si>
  <si>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</si>
  <si>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</si>
  <si>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</si>
  <si>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</si>
  <si>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</si>
  <si>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</si>
  <si>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</si>
  <si>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</si>
  <si>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</si>
  <si>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</si>
  <si>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</si>
  <si>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</si>
  <si>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</si>
  <si>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</si>
  <si>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</si>
  <si>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</si>
  <si>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</si>
  <si>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</si>
  <si>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</si>
  <si>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</si>
  <si>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</si>
  <si>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</si>
  <si>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</si>
  <si>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</si>
  <si>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</si>
  <si>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</si>
  <si>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</si>
  <si>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</si>
  <si>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</si>
  <si>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</si>
  <si>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</si>
  <si>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</si>
  <si>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</si>
  <si>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</si>
  <si>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</si>
  <si>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</si>
  <si>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</si>
  <si>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</si>
  <si>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</si>
  <si>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</si>
  <si>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</si>
  <si>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</si>
  <si>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</si>
  <si>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</si>
  <si>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</si>
  <si>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</si>
  <si>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</si>
  <si>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</si>
  <si>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</si>
  <si>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</si>
  <si>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</si>
  <si>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</si>
  <si>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</si>
  <si>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</si>
  <si>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</si>
  <si>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</si>
  <si>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</si>
  <si>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</si>
  <si>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</si>
  <si>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</si>
  <si>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</si>
  <si>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</si>
  <si>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</si>
  <si>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</si>
  <si>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</si>
  <si>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</si>
  <si>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</si>
  <si>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</si>
  <si>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</si>
  <si>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</si>
  <si>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</si>
  <si>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</si>
  <si>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</si>
  <si>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</si>
  <si>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</si>
  <si>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</si>
  <si>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</si>
  <si>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</si>
  <si>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</si>
  <si>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</si>
  <si>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</si>
  <si>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</si>
  <si>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</si>
  <si>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</si>
  <si>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</si>
  <si>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</si>
  <si>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</si>
  <si>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</si>
  <si>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</si>
  <si>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</si>
  <si>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</si>
  <si>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</si>
  <si>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</si>
  <si>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</si>
  <si>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</si>
  <si>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</si>
  <si>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</si>
  <si>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</si>
  <si>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</si>
  <si>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</si>
  <si>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</si>
  <si>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</si>
  <si>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</si>
  <si>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</si>
  <si>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</si>
  <si>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</si>
  <si>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</si>
  <si>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</si>
  <si>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</si>
  <si>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</si>
  <si>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</si>
  <si>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</si>
  <si>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</si>
  <si>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</si>
  <si>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</si>
  <si>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</si>
  <si>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</si>
  <si>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</si>
  <si>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</si>
  <si>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</si>
  <si>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</si>
  <si>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</si>
  <si>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</si>
  <si>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</si>
  <si>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</si>
  <si>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</si>
  <si>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</si>
  <si>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</si>
  <si>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</si>
  <si>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</si>
  <si>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</si>
  <si>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</si>
  <si>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</si>
  <si>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</si>
  <si>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</si>
  <si>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</si>
  <si>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</si>
  <si>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</si>
  <si>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</si>
  <si>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</si>
  <si>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</si>
  <si>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</si>
  <si>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</si>
  <si>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</si>
  <si>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</si>
  <si>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</si>
  <si>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</si>
  <si>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</si>
  <si>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</si>
  <si>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</si>
  <si>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</si>
  <si>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</si>
  <si>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</si>
  <si>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</si>
  <si>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</si>
  <si>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</si>
  <si>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</si>
  <si>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</si>
  <si>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</si>
  <si>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</si>
  <si>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</si>
  <si>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</si>
  <si>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</si>
  <si>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</si>
  <si>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</si>
  <si>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</si>
  <si>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</si>
  <si>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</si>
  <si>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</si>
  <si>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</si>
  <si>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</si>
  <si>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</si>
  <si>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</si>
  <si>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</si>
  <si>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</si>
  <si>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</si>
  <si>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</si>
  <si>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</si>
  <si>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</si>
  <si>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</si>
  <si>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</si>
  <si>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</si>
  <si>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</si>
  <si>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</si>
  <si>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</si>
  <si>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</si>
  <si>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</si>
  <si>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</si>
  <si>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</si>
  <si>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</si>
  <si>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</si>
  <si>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</si>
  <si>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</si>
  <si>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</si>
  <si>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</si>
  <si>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</si>
  <si>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</si>
  <si>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</si>
  <si>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</si>
  <si>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</si>
  <si>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</si>
  <si>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</si>
  <si>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</si>
  <si>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</si>
  <si>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</si>
  <si>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</si>
  <si>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</si>
  <si>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</si>
  <si>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</si>
  <si>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</si>
  <si>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</si>
  <si>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</si>
  <si>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</si>
  <si>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</si>
  <si>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</si>
  <si>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</si>
  <si>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</si>
  <si>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</si>
  <si>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</si>
  <si>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</si>
  <si>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</si>
  <si>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</si>
  <si>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</si>
  <si>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</si>
  <si>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</si>
  <si>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</si>
  <si>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</si>
  <si>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</si>
  <si>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</si>
  <si>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</si>
  <si>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</si>
  <si>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</si>
  <si>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</si>
  <si>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</si>
  <si>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</si>
  <si>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</si>
  <si>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</si>
  <si>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</si>
  <si>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</si>
  <si>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</si>
  <si>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</si>
  <si>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</si>
  <si>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</si>
  <si>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</si>
  <si>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</si>
  <si>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</si>
  <si>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</si>
  <si>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</si>
  <si>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</si>
  <si>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</si>
  <si>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</si>
  <si>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</si>
  <si>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</si>
  <si>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</si>
  <si>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</si>
  <si>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</si>
  <si>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</si>
  <si>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</si>
  <si>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</si>
  <si>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</si>
  <si>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</si>
  <si>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</si>
  <si>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</si>
  <si>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</si>
  <si>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</si>
  <si>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</si>
  <si>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</si>
  <si>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</si>
  <si>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</si>
  <si>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</si>
  <si>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</si>
  <si>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</si>
  <si>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</si>
  <si>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</si>
  <si>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</si>
  <si>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</si>
  <si>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</si>
  <si>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</si>
  <si>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</si>
  <si>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</si>
  <si>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</si>
  <si>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</si>
  <si>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</si>
  <si>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</si>
  <si>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</si>
  <si>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</si>
  <si>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</si>
  <si>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</si>
  <si>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</si>
  <si>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</si>
  <si>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</si>
  <si>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</si>
  <si>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</si>
  <si>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</si>
  <si>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</si>
  <si>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</si>
  <si>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</si>
  <si>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</si>
  <si>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</si>
  <si>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</si>
  <si>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</si>
  <si>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</si>
  <si>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</si>
  <si>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</si>
  <si>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</si>
  <si>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</si>
  <si>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</si>
  <si>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</si>
  <si>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</si>
  <si>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</si>
  <si>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</si>
  <si>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</si>
  <si>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</si>
  <si>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</si>
  <si>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</si>
  <si>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</si>
  <si>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</si>
  <si>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</si>
  <si>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</si>
  <si>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</si>
  <si>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</si>
  <si>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</si>
  <si>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</si>
  <si>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</si>
  <si>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</si>
  <si>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</si>
  <si>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</si>
  <si>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</si>
  <si>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</si>
  <si>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</si>
  <si>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</si>
  <si>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</si>
  <si>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</si>
  <si>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</si>
  <si>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</si>
  <si>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</si>
  <si>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</si>
  <si>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</si>
  <si>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</si>
  <si>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</si>
  <si>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</si>
  <si>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</si>
  <si>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</si>
  <si>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</si>
  <si>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</si>
  <si>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</si>
  <si>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</si>
  <si>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</si>
  <si>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</si>
  <si>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</si>
  <si>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</si>
  <si>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</si>
  <si>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</si>
  <si>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</si>
  <si>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</si>
  <si>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</si>
  <si>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</si>
  <si>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</si>
  <si>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</si>
  <si>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</si>
  <si>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</si>
  <si>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</si>
  <si>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</si>
  <si>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</si>
  <si>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</si>
  <si>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</si>
  <si>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</si>
  <si>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</si>
  <si>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</si>
  <si>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</si>
  <si>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</si>
  <si>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</si>
  <si>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</si>
  <si>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</si>
  <si>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</si>
  <si>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</si>
  <si>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</si>
  <si>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</si>
  <si>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</si>
  <si>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</si>
  <si>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</si>
  <si>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</si>
  <si>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</si>
  <si>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</si>
  <si>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</si>
  <si>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</si>
  <si>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</si>
  <si>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</si>
  <si>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</si>
  <si>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</si>
  <si>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</si>
  <si>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</si>
  <si>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</si>
  <si>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</si>
  <si>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</si>
  <si>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</si>
  <si>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</si>
  <si>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</si>
  <si>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</si>
  <si>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</si>
  <si>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</si>
  <si>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</si>
  <si>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</si>
  <si>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</si>
  <si>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</si>
  <si>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</si>
  <si>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</si>
  <si>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</si>
  <si>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</si>
  <si>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</si>
  <si>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</si>
  <si>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</si>
  <si>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</si>
  <si>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</si>
  <si>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</si>
  <si>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</si>
  <si>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</si>
  <si>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</si>
  <si>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</si>
  <si>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</si>
  <si>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</si>
  <si>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</si>
  <si>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</si>
  <si>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</si>
  <si>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</si>
  <si>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</si>
  <si>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</si>
  <si>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</si>
  <si>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</si>
  <si>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</si>
  <si>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</si>
  <si>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</si>
  <si>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</si>
  <si>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</si>
  <si>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</si>
  <si>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</si>
  <si>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</si>
  <si>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</si>
  <si>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</si>
  <si>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</si>
  <si>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</si>
  <si>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</si>
  <si>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</si>
  <si>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</si>
  <si>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</si>
  <si>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</si>
  <si>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</si>
  <si>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</si>
  <si>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</si>
  <si>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</si>
  <si>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</si>
  <si>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</si>
  <si>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</si>
  <si>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</si>
  <si>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</si>
  <si>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</si>
  <si>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</si>
  <si>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</si>
  <si>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</si>
  <si>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</si>
  <si>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</si>
  <si>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</si>
  <si>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</si>
  <si>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</si>
  <si>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</si>
  <si>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</si>
  <si>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</si>
  <si>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</si>
  <si>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</si>
  <si>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</si>
  <si>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</si>
  <si>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</si>
  <si>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</si>
  <si>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</si>
  <si>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</si>
  <si>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</si>
  <si>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</si>
  <si>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</si>
  <si>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</si>
  <si>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</si>
  <si>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</si>
  <si>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</si>
  <si>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</si>
  <si>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</si>
  <si>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</si>
  <si>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</si>
  <si>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</si>
  <si>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</si>
  <si>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</si>
  <si>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</si>
  <si>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</si>
  <si>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</si>
  <si>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</si>
  <si>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</si>
  <si>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</si>
  <si>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</si>
  <si>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</si>
  <si>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</si>
  <si>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</si>
  <si>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</si>
  <si>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</si>
  <si>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</si>
  <si>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</si>
  <si>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</si>
  <si>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</si>
  <si>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</si>
  <si>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</si>
  <si>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</si>
  <si>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</si>
  <si>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</si>
  <si>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</si>
  <si>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</si>
  <si>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</si>
  <si>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</si>
  <si>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</si>
  <si>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</si>
  <si>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</si>
  <si>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</si>
  <si>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</si>
  <si>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</si>
  <si>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</si>
  <si>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</si>
  <si>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</si>
  <si>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</si>
  <si>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</si>
  <si>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</si>
  <si>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</si>
  <si>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</si>
  <si>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</si>
  <si>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</si>
  <si>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</si>
  <si>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</si>
  <si>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</si>
  <si>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</si>
  <si>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</si>
  <si>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</si>
  <si>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</si>
  <si>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</si>
  <si>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</si>
  <si>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</si>
  <si>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</si>
  <si>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</si>
  <si>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</si>
  <si>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</si>
  <si>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</si>
  <si>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</si>
  <si>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</si>
  <si>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</si>
  <si>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</si>
  <si>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</si>
  <si>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</si>
  <si>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</si>
  <si>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</si>
  <si>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</si>
  <si>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</si>
  <si>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</si>
  <si>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</si>
  <si>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</si>
  <si>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</si>
  <si>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</si>
  <si>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</si>
  <si>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</si>
  <si>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</si>
  <si>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</si>
  <si>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</si>
  <si>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</si>
  <si>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</si>
  <si>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</si>
  <si>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</si>
  <si>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</si>
  <si>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</si>
  <si>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</si>
  <si>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</si>
  <si>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</si>
  <si>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</si>
  <si>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</si>
  <si>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</si>
  <si>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</si>
  <si>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</si>
  <si>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</si>
  <si>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</si>
  <si>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</si>
  <si>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</si>
  <si>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</si>
  <si>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</si>
  <si>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</si>
  <si>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</si>
  <si>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</si>
  <si>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</si>
  <si>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</si>
  <si>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</si>
  <si>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</si>
  <si>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</si>
  <si>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</si>
  <si>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</si>
  <si>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</si>
  <si>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</si>
  <si>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</si>
  <si>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</si>
  <si>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</si>
  <si>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</si>
  <si>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</si>
  <si>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</si>
  <si>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</si>
  <si>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</si>
  <si>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</si>
  <si>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</si>
  <si>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</si>
  <si>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</si>
  <si>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</si>
  <si>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</si>
  <si>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</si>
  <si>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</si>
  <si>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</si>
  <si>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</si>
  <si>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</si>
  <si>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</si>
  <si>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</si>
  <si>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</si>
  <si>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</si>
  <si>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</si>
  <si>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</si>
  <si>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</si>
  <si>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</si>
  <si>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</si>
  <si>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</si>
  <si>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</si>
  <si>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</si>
  <si>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</si>
  <si>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</si>
  <si>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</si>
  <si>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</si>
  <si>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</si>
  <si>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</si>
  <si>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</si>
  <si>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</si>
  <si>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</si>
  <si>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</si>
  <si>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</si>
  <si>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</si>
  <si>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</si>
  <si>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</si>
  <si>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</si>
  <si>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</si>
  <si>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</si>
  <si>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</si>
  <si>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</si>
  <si>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</si>
  <si>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</si>
  <si>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</si>
  <si>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</si>
  <si>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</si>
  <si>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</si>
  <si>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</si>
  <si>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</si>
  <si>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</si>
  <si>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</si>
  <si>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</si>
  <si>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</si>
  <si>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</si>
  <si>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</si>
  <si>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</si>
  <si>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</si>
  <si>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</si>
  <si>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</si>
  <si>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</si>
  <si>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</si>
  <si>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</si>
  <si>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</si>
  <si>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</si>
  <si>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</si>
  <si>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</si>
  <si>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</si>
  <si>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</si>
  <si>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</si>
  <si>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</si>
  <si>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</si>
  <si>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</si>
  <si>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</si>
  <si>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</si>
  <si>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</si>
  <si>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</si>
  <si>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</si>
  <si>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</si>
  <si>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</si>
  <si>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</si>
  <si>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</si>
  <si>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</si>
  <si>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</si>
  <si>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</si>
  <si>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</si>
  <si>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</si>
  <si>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</si>
  <si>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</si>
  <si>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</si>
  <si>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</si>
  <si>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</si>
  <si>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</si>
  <si>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</si>
  <si>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</si>
  <si>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</si>
  <si>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</si>
  <si>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</si>
  <si>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</si>
  <si>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</si>
  <si>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</si>
  <si>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</si>
  <si>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</si>
  <si>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</si>
  <si>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</si>
  <si>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</si>
  <si>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</si>
  <si>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</si>
  <si>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</si>
  <si>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</si>
  <si>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</si>
  <si>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</si>
  <si>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</si>
  <si>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</si>
  <si>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</si>
  <si>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</si>
  <si>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</si>
  <si>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</si>
  <si>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</si>
  <si>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</si>
  <si>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</si>
  <si>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</si>
  <si>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</si>
  <si>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</si>
  <si>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</si>
  <si>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</si>
  <si>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</si>
  <si>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</si>
  <si>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</si>
  <si>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</si>
  <si>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</si>
  <si>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</si>
  <si>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</si>
  <si>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</si>
  <si>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</si>
  <si>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</si>
  <si>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</si>
  <si>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</si>
  <si>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</si>
  <si>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</si>
  <si>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</si>
  <si>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</si>
  <si>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</si>
  <si>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</si>
  <si>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</si>
  <si>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</si>
  <si>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</si>
  <si>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</si>
  <si>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</si>
  <si>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</si>
  <si>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</si>
  <si>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</si>
  <si>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</si>
  <si>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</si>
  <si>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</si>
  <si>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</si>
  <si>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</si>
  <si>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</si>
  <si>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</si>
  <si>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</si>
  <si>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</si>
  <si>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</si>
  <si>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</si>
  <si>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</si>
  <si>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</si>
  <si>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</si>
  <si>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</si>
  <si>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</si>
  <si>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</si>
  <si>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</si>
  <si>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</si>
  <si>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</si>
  <si>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</si>
  <si>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</si>
  <si>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</si>
  <si>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</si>
  <si>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</si>
  <si>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</si>
  <si>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</si>
  <si>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</si>
  <si>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</si>
  <si>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</si>
  <si>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</si>
  <si>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</si>
  <si>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</si>
  <si>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</si>
  <si>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</si>
  <si>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</si>
  <si>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</si>
  <si>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</si>
  <si>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</si>
  <si>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</si>
  <si>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</si>
  <si>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</si>
  <si>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</si>
  <si>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</si>
  <si>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</si>
  <si>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</si>
  <si>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</si>
  <si>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</si>
  <si>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</si>
  <si>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</si>
  <si>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</si>
  <si>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</si>
  <si>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</si>
  <si>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</si>
  <si>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</si>
  <si>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</si>
  <si>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</si>
  <si>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</si>
  <si>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</si>
  <si>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</si>
  <si>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</si>
  <si>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</si>
  <si>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</si>
  <si>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</si>
  <si>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</si>
  <si>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</si>
  <si>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</si>
  <si>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</si>
  <si>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</si>
  <si>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</si>
  <si>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</si>
  <si>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</si>
  <si>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</si>
  <si>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</si>
  <si>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</si>
  <si>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</si>
  <si>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</si>
  <si>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</si>
  <si>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</si>
  <si>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</si>
  <si>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</si>
  <si>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</si>
  <si>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</si>
  <si>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</si>
  <si>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</si>
  <si>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</si>
  <si>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</si>
  <si>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</si>
  <si>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</si>
  <si>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</si>
  <si>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</si>
  <si>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</si>
  <si>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</si>
  <si>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</si>
  <si>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</si>
  <si>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</si>
  <si>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</si>
  <si>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</si>
  <si>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</si>
  <si>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</si>
  <si>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</si>
  <si>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</si>
  <si>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</si>
  <si>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</si>
  <si>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</si>
  <si>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</si>
  <si>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</si>
  <si>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</si>
  <si>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</si>
  <si>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</si>
  <si>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</si>
  <si>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</si>
  <si>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</si>
  <si>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</si>
  <si>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</si>
  <si>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</si>
  <si>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</si>
  <si>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</si>
  <si>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</si>
  <si>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</si>
  <si>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</si>
  <si>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</si>
  <si>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</si>
  <si>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</si>
  <si>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</si>
  <si>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</si>
  <si>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</si>
  <si>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</si>
  <si>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</si>
  <si>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</si>
  <si>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</si>
  <si>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</si>
  <si>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</si>
  <si>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</si>
  <si>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</si>
  <si>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</si>
  <si>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</si>
  <si>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</si>
  <si>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</si>
  <si>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</si>
  <si>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</si>
  <si>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</si>
  <si>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</si>
  <si>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</si>
  <si>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</si>
  <si>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</si>
  <si>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</si>
  <si>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</si>
  <si>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</si>
  <si>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</si>
  <si>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</si>
  <si>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</si>
  <si>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</si>
  <si>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</si>
  <si>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</si>
  <si>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</si>
  <si>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</si>
  <si>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</si>
  <si>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</si>
  <si>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</si>
  <si>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</si>
  <si>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</si>
  <si>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</si>
  <si>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</si>
  <si>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</si>
  <si>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</si>
  <si>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</si>
  <si>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</si>
  <si>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</si>
  <si>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</si>
  <si>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</si>
  <si>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</si>
  <si>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</si>
  <si>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</si>
  <si>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</si>
  <si>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</si>
  <si>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</si>
  <si>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</si>
  <si>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</si>
  <si>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</si>
  <si>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</si>
  <si>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</si>
  <si>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</si>
  <si>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</si>
  <si>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</si>
  <si>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</si>
  <si>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</si>
  <si>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</si>
  <si>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</si>
  <si>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</si>
  <si>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</si>
  <si>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</si>
  <si>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</si>
  <si>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</si>
  <si>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</si>
  <si>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</si>
  <si>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</si>
  <si>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</si>
  <si>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</si>
  <si>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</si>
  <si>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</si>
  <si>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</si>
  <si>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</si>
  <si>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</si>
  <si>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</si>
  <si>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</si>
  <si>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</si>
  <si>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</si>
  <si>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</si>
  <si>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</si>
  <si>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</si>
  <si>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</si>
  <si>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</si>
  <si>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</si>
  <si>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</si>
  <si>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</si>
  <si>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</si>
  <si>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</si>
  <si>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</si>
  <si>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</si>
  <si>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</si>
  <si>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</si>
  <si>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</si>
  <si>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</si>
  <si>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</si>
  <si>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</si>
  <si>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</si>
  <si>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</si>
  <si>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</si>
  <si>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</si>
  <si>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</si>
  <si>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</si>
  <si>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</si>
  <si>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</si>
  <si>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</si>
  <si>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</si>
  <si>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</si>
  <si>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</si>
  <si>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</si>
  <si>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</si>
  <si>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</si>
  <si>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</si>
  <si>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</si>
  <si>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</si>
  <si>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</si>
  <si>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</si>
  <si>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</si>
  <si>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</si>
  <si>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</si>
  <si>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</si>
  <si>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</si>
  <si>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</si>
  <si>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</si>
  <si>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</si>
  <si>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</si>
  <si>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</si>
  <si>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</si>
  <si>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</si>
  <si>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</si>
  <si>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</si>
  <si>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</si>
  <si>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</si>
  <si>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</si>
  <si>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</si>
  <si>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</si>
  <si>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</si>
  <si>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</si>
  <si>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</si>
  <si>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</si>
  <si>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</si>
  <si>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</si>
  <si>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</si>
  <si>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</si>
  <si>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</si>
  <si>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</si>
  <si>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</si>
  <si>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</si>
  <si>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</si>
  <si>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</si>
  <si>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</si>
  <si>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</si>
  <si>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</si>
  <si>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</si>
  <si>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</si>
  <si>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</si>
  <si>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</si>
  <si>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</si>
  <si>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</si>
  <si>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</si>
  <si>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</si>
  <si>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</si>
  <si>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</si>
  <si>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</si>
  <si>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</si>
  <si>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</si>
  <si>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</si>
  <si>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</si>
  <si>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</si>
  <si>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</si>
  <si>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</si>
  <si>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</si>
  <si>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</si>
  <si>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</si>
  <si>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</si>
  <si>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</si>
  <si>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</si>
  <si>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</si>
  <si>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</si>
  <si>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</si>
  <si>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</si>
  <si>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</si>
  <si>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</si>
  <si>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</si>
  <si>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</si>
  <si>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</si>
  <si>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</si>
  <si>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</si>
  <si>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</si>
  <si>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</si>
  <si>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</si>
  <si>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</si>
  <si>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</si>
  <si>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</si>
  <si>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</si>
  <si>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</si>
  <si>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</si>
  <si>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</si>
  <si>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</si>
  <si>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</si>
  <si>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</si>
  <si>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</si>
  <si>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</si>
  <si>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</si>
  <si>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</si>
  <si>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</si>
  <si>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</si>
  <si>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</si>
  <si>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</si>
  <si>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</si>
  <si>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</si>
  <si>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</si>
  <si>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</si>
  <si>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</si>
  <si>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</si>
  <si>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</si>
  <si>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</si>
  <si>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</si>
  <si>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</si>
  <si>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</si>
  <si>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</si>
  <si>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</si>
  <si>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</si>
  <si>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</si>
  <si>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</si>
  <si>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</si>
  <si>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</si>
  <si>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</si>
  <si>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</si>
  <si>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</si>
  <si>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</si>
  <si>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</si>
  <si>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</si>
  <si>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</si>
  <si>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</si>
  <si>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</si>
  <si>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</si>
  <si>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</si>
  <si>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</si>
  <si>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</si>
  <si>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</si>
  <si>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</si>
  <si>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</si>
  <si>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</si>
  <si>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</si>
  <si>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</si>
  <si>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</si>
  <si>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</si>
  <si>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</si>
  <si>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</si>
  <si>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</si>
  <si>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</si>
  <si>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</si>
  <si>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</si>
  <si>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</si>
  <si>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</si>
  <si>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</si>
  <si>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</si>
  <si>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</si>
  <si>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</si>
  <si>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</si>
  <si>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</si>
  <si>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</si>
  <si>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</si>
  <si>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</si>
  <si>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</si>
  <si>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</si>
  <si>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</si>
  <si>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</si>
  <si>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</si>
  <si>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</si>
  <si>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</si>
  <si>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</si>
  <si>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</si>
  <si>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</si>
  <si>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</si>
  <si>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</si>
  <si>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</si>
  <si>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</si>
  <si>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</si>
  <si>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</si>
  <si>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</si>
  <si>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</si>
  <si>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</si>
  <si>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</si>
  <si>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</si>
  <si>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</si>
  <si>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</si>
  <si>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</si>
  <si>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</si>
  <si>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</si>
  <si>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</si>
  <si>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</si>
  <si>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</si>
  <si>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</si>
  <si>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</si>
  <si>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</si>
  <si>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</si>
  <si>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</si>
  <si>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</si>
  <si>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</si>
  <si>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</si>
  <si>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</si>
  <si>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</si>
  <si>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</si>
  <si>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</si>
  <si>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</si>
  <si>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</si>
  <si>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</si>
  <si>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</si>
  <si>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</si>
  <si>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</si>
  <si>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</si>
  <si>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</si>
  <si>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</si>
  <si>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</si>
  <si>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</si>
  <si>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</si>
  <si>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</si>
  <si>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</si>
  <si>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</si>
  <si>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</si>
  <si>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</si>
  <si>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</si>
  <si>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</si>
  <si>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</si>
  <si>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</si>
  <si>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</si>
  <si>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</si>
  <si>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</si>
  <si>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</si>
  <si>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</si>
  <si>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</si>
  <si>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</si>
  <si>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</si>
  <si>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</si>
  <si>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</si>
  <si>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</si>
  <si>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</si>
  <si>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</si>
  <si>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</si>
  <si>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</si>
  <si>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</si>
  <si>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</si>
  <si>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</si>
  <si>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</si>
  <si>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</si>
  <si>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</si>
  <si>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</si>
  <si>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</si>
  <si>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</si>
  <si>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</si>
  <si>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</si>
  <si>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</si>
  <si>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</si>
  <si>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</si>
  <si>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</si>
  <si>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</si>
  <si>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</si>
  <si>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</si>
  <si>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</si>
  <si>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</si>
  <si>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</si>
  <si>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</si>
  <si>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</si>
  <si>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</si>
  <si>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</si>
  <si>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</si>
  <si>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</si>
  <si>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</si>
  <si>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</si>
  <si>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</si>
  <si>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</si>
  <si>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</si>
  <si>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</si>
  <si>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</si>
  <si>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</si>
  <si>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</si>
  <si>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</si>
  <si>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</si>
  <si>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</si>
  <si>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</si>
  <si>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</si>
  <si>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</si>
  <si>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</si>
  <si>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</si>
  <si>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</si>
  <si>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</si>
  <si>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</si>
  <si>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</si>
  <si>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</si>
  <si>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</si>
  <si>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</si>
  <si>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</si>
  <si>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</si>
  <si>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</si>
  <si>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</si>
  <si>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</si>
  <si>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</si>
  <si>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</si>
  <si>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</si>
  <si>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</si>
  <si>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</si>
  <si>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</si>
  <si>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</si>
  <si>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</si>
  <si>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</si>
  <si>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</si>
  <si>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</si>
  <si>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</si>
  <si>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</si>
  <si>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</si>
  <si>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</si>
  <si>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</si>
  <si>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</si>
  <si>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</si>
  <si>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</si>
  <si>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</si>
  <si>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</si>
  <si>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</si>
  <si>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</si>
  <si>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</si>
  <si>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</si>
  <si>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</si>
  <si>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</si>
  <si>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</si>
  <si>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</si>
  <si>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</si>
  <si>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</si>
  <si>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</si>
  <si>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</si>
  <si>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</si>
  <si>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</si>
  <si>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</si>
  <si>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</si>
  <si>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</si>
  <si>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</si>
  <si>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</si>
  <si>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</si>
  <si>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</si>
  <si>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</si>
  <si>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</si>
  <si>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</si>
  <si>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</si>
  <si>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</si>
  <si>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</si>
  <si>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</si>
  <si>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</si>
  <si>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</si>
  <si>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</si>
  <si>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</si>
  <si>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</si>
  <si>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</si>
  <si>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</si>
  <si>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</si>
  <si>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</si>
  <si>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</si>
  <si>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</si>
  <si>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</si>
  <si>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</si>
  <si>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</si>
  <si>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</si>
  <si>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</si>
  <si>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</si>
  <si>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</si>
  <si>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</si>
  <si>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</si>
  <si>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</si>
  <si>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</si>
  <si>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</si>
  <si>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</si>
  <si>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</si>
  <si>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</si>
  <si>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</si>
  <si>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</si>
  <si>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</si>
  <si>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</si>
  <si>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</si>
  <si>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</si>
  <si>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</si>
  <si>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</si>
  <si>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</si>
  <si>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</si>
  <si>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</si>
  <si>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</si>
  <si>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</si>
  <si>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</si>
  <si>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</si>
  <si>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</si>
  <si>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</si>
  <si>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</si>
  <si>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</si>
  <si>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</si>
  <si>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</si>
  <si>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</si>
  <si>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</si>
  <si>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</si>
  <si>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</si>
  <si>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</si>
  <si>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</si>
  <si>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</si>
  <si>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</si>
  <si>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</si>
  <si>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</si>
  <si>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</si>
  <si>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</si>
  <si>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</si>
  <si>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</si>
  <si>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</si>
  <si>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</si>
  <si>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</si>
  <si>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</si>
  <si>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</si>
  <si>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</si>
  <si>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</si>
  <si>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</si>
  <si>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</si>
  <si>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</si>
  <si>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</si>
  <si>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</si>
  <si>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</si>
  <si>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</si>
  <si>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</si>
  <si>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</si>
  <si>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</si>
  <si>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</si>
  <si>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</si>
  <si>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</si>
  <si>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</si>
  <si>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</si>
  <si>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</si>
  <si>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</si>
  <si>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</si>
  <si>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</si>
  <si>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</si>
  <si>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</si>
  <si>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</si>
  <si>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</si>
  <si>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</si>
  <si>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</si>
  <si>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</si>
  <si>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</si>
  <si>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</si>
  <si>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</si>
  <si>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</si>
  <si>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</si>
  <si>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</si>
  <si>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</si>
  <si>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</si>
  <si>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</si>
  <si>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</si>
  <si>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</si>
  <si>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</si>
  <si>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</si>
  <si>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</si>
  <si>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</si>
  <si>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</si>
  <si>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</si>
  <si>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</si>
  <si>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</si>
  <si>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</si>
  <si>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</si>
  <si>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</si>
  <si>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</si>
  <si>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</si>
  <si>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</si>
  <si>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</si>
  <si>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</si>
  <si>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</si>
  <si>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</si>
  <si>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</si>
  <si>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</si>
  <si>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</si>
  <si>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</si>
  <si>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</si>
  <si>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</si>
  <si>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</si>
  <si>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</si>
  <si>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</si>
  <si>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</si>
  <si>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</si>
  <si>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</si>
  <si>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</si>
  <si>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</si>
  <si>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</si>
  <si>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</si>
  <si>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</si>
  <si>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</si>
  <si>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</si>
  <si>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</si>
  <si>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</si>
  <si>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</si>
  <si>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</si>
  <si>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</si>
  <si>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</si>
  <si>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</si>
  <si>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</si>
  <si>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</si>
  <si>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</si>
  <si>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</si>
  <si>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</si>
  <si>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</si>
  <si>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</si>
  <si>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</si>
  <si>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</si>
  <si>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</si>
  <si>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</si>
  <si>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</si>
  <si>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</si>
  <si>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</si>
  <si>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</si>
  <si>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</si>
  <si>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</si>
  <si>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</si>
  <si>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</si>
  <si>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</si>
  <si>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</si>
  <si>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</si>
  <si>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</si>
  <si>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</si>
  <si>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</si>
  <si>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</si>
  <si>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</si>
  <si>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</si>
  <si>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</si>
  <si>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</si>
  <si>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</si>
  <si>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</si>
  <si>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</si>
  <si>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</si>
  <si>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</si>
  <si>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</si>
  <si>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</si>
  <si>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</si>
  <si>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</si>
  <si>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</si>
  <si>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</si>
  <si>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</si>
  <si>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</si>
  <si>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</si>
  <si>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</si>
  <si>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</si>
  <si>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</si>
  <si>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</si>
  <si>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</si>
  <si>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</si>
  <si>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</si>
  <si>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</si>
  <si>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</si>
  <si>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</si>
  <si>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</si>
  <si>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</si>
  <si>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</si>
  <si>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</si>
  <si>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</si>
  <si>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</si>
  <si>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</si>
  <si>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</si>
  <si>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</si>
  <si>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</si>
  <si>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</si>
  <si>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</si>
  <si>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</si>
  <si>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</si>
  <si>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</si>
  <si>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</si>
  <si>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</si>
  <si>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</si>
  <si>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</si>
  <si>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</si>
  <si>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</si>
  <si>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</si>
  <si>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</si>
  <si>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</si>
  <si>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</si>
  <si>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</si>
  <si>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</si>
  <si>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</si>
  <si>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</si>
  <si>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</si>
  <si>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</si>
  <si>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</si>
  <si>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</si>
  <si>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</si>
  <si>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</si>
  <si>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</si>
  <si>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</si>
  <si>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</si>
  <si>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</si>
  <si>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</si>
  <si>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</si>
  <si>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</si>
  <si>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</si>
  <si>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</si>
  <si>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</si>
  <si>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</si>
  <si>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</si>
  <si>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</si>
  <si>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</si>
  <si>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</si>
  <si>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</si>
  <si>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</si>
  <si>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</si>
  <si>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</si>
  <si>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</si>
  <si>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</si>
  <si>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</si>
  <si>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</si>
  <si>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</si>
  <si>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</si>
  <si>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</si>
  <si>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</si>
  <si>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</si>
  <si>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</si>
  <si>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</si>
  <si>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</si>
  <si>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</si>
  <si>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</si>
  <si>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</si>
  <si>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</si>
  <si>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</si>
  <si>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</si>
  <si>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</si>
  <si>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</si>
  <si>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</si>
  <si>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</si>
  <si>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</si>
  <si>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</si>
  <si>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</si>
  <si>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</si>
  <si>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</si>
  <si>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</si>
  <si>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</si>
  <si>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</si>
  <si>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</si>
  <si>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</si>
  <si>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</si>
  <si>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</si>
  <si>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</si>
  <si>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</si>
  <si>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</si>
  <si>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</si>
  <si>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</si>
  <si>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</si>
  <si>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</si>
  <si>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</si>
  <si>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</si>
  <si>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</si>
  <si>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</si>
  <si>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</si>
  <si>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</si>
  <si>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</si>
  <si>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</si>
  <si>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</si>
  <si>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</si>
  <si>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</si>
  <si>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</si>
  <si>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</si>
  <si>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</si>
  <si>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</si>
  <si>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</si>
  <si>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</si>
  <si>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</si>
  <si>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</si>
  <si>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</si>
  <si>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</si>
  <si>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</si>
  <si>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</si>
  <si>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</si>
  <si>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</si>
  <si>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</si>
  <si>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</si>
  <si>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</si>
  <si>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</si>
  <si>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</si>
  <si>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</si>
  <si>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</si>
  <si>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</si>
  <si>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</si>
  <si>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</si>
  <si>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</si>
  <si>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</si>
  <si>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</si>
  <si>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</si>
  <si>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</si>
  <si>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</si>
  <si>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</si>
  <si>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</si>
  <si>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</si>
  <si>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</si>
  <si>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</si>
  <si>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</si>
  <si>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</si>
  <si>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</si>
  <si>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</si>
  <si>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</si>
  <si>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</si>
  <si>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</si>
  <si>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</si>
  <si>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</si>
  <si>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</si>
  <si>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</si>
  <si>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</si>
  <si>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</si>
  <si>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</si>
  <si>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</si>
  <si>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</si>
  <si>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</si>
  <si>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</si>
  <si>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</si>
  <si>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</si>
  <si>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</si>
  <si>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</si>
  <si>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</si>
  <si>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</si>
  <si>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</si>
  <si>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</si>
  <si>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</si>
  <si>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</si>
  <si>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</si>
  <si>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</si>
  <si>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</si>
  <si>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</si>
  <si>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</si>
  <si>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</si>
  <si>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</si>
  <si>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</si>
  <si>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</si>
  <si>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</si>
  <si>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</si>
  <si>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</si>
  <si>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</si>
  <si>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</si>
  <si>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</si>
  <si>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</si>
  <si>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</si>
  <si>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</si>
  <si>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</si>
  <si>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</si>
  <si>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</si>
  <si>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</si>
  <si>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</si>
  <si>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</si>
  <si>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</si>
  <si>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</si>
  <si>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</si>
  <si>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</si>
  <si>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</si>
  <si>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</si>
  <si>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</si>
  <si>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</si>
  <si>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</si>
  <si>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</si>
  <si>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</si>
  <si>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</si>
  <si>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</si>
  <si>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</si>
  <si>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</si>
  <si>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</si>
  <si>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</si>
  <si>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</si>
  <si>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</si>
  <si>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</si>
  <si>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</si>
  <si>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</si>
  <si>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</si>
  <si>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</si>
  <si>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</si>
  <si>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</si>
  <si>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</si>
  <si>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</si>
  <si>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</si>
  <si>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</si>
  <si>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</si>
  <si>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</si>
  <si>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</si>
  <si>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</si>
  <si>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</si>
  <si>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</si>
  <si>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</si>
  <si>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</si>
  <si>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</si>
  <si>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</si>
  <si>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</si>
  <si>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</si>
  <si>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</si>
  <si>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</si>
  <si>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</si>
  <si>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</si>
  <si>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</si>
  <si>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</si>
  <si>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</si>
  <si>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</si>
  <si>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</si>
  <si>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</si>
  <si>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</si>
  <si>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</si>
  <si>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</si>
  <si>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</si>
  <si>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</si>
  <si>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</si>
  <si>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</si>
  <si>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</si>
  <si>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</si>
  <si>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</si>
  <si>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</si>
  <si>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</si>
  <si>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</si>
  <si>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</si>
  <si>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</si>
  <si>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</si>
  <si>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</si>
  <si>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</si>
  <si>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</si>
  <si>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</si>
  <si>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</si>
  <si>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</si>
  <si>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</si>
  <si>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</si>
  <si>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</si>
  <si>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</si>
  <si>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</si>
  <si>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</si>
  <si>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</si>
  <si>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</si>
  <si>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</si>
  <si>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</si>
  <si>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</si>
  <si>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</si>
  <si>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</si>
  <si>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</si>
  <si>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</si>
  <si>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</si>
  <si>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</si>
  <si>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</si>
  <si>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</si>
  <si>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</si>
  <si>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</si>
  <si>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</si>
  <si>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</si>
  <si>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</si>
  <si>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</si>
  <si>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</si>
  <si>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</si>
  <si>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</si>
  <si>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</si>
  <si>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</si>
  <si>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</si>
  <si>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</si>
  <si>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</si>
  <si>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</si>
  <si>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</si>
  <si>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</si>
  <si>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</si>
  <si>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</si>
  <si>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</si>
  <si>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</si>
  <si>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</si>
  <si>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</si>
  <si>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</si>
  <si>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</si>
  <si>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</si>
  <si>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</si>
  <si>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</si>
  <si>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</si>
  <si>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</si>
  <si>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</si>
  <si>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</si>
  <si>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</si>
  <si>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</si>
  <si>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</si>
  <si>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</si>
  <si>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</si>
  <si>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</si>
  <si>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</si>
  <si>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</si>
  <si>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</si>
  <si>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</si>
  <si>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</si>
  <si>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</si>
  <si>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</si>
  <si>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</si>
  <si>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</si>
  <si>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</si>
  <si>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</si>
  <si>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</si>
  <si>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</si>
  <si>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</si>
  <si>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</si>
  <si>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</si>
  <si>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</si>
  <si>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</si>
  <si>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</si>
  <si>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</si>
  <si>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</si>
  <si>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</si>
  <si>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</si>
  <si>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</si>
  <si>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</si>
  <si>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</si>
  <si>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</si>
  <si>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</si>
  <si>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</si>
  <si>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</si>
  <si>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</si>
  <si>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</si>
  <si>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</si>
  <si>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</si>
  <si>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</si>
  <si>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</si>
  <si>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</si>
  <si>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</si>
  <si>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</si>
  <si>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</si>
  <si>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</si>
  <si>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</si>
  <si>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</si>
  <si>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</si>
  <si>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</si>
  <si>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</si>
  <si>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</si>
  <si>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</si>
  <si>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</si>
  <si>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</si>
  <si>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</si>
  <si>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</si>
  <si>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</si>
  <si>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</si>
  <si>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</si>
  <si>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</si>
  <si>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</si>
  <si>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</si>
  <si>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</si>
  <si>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</si>
  <si>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</si>
  <si>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</si>
  <si>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</si>
  <si>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</si>
  <si>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</si>
  <si>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</si>
  <si>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</si>
  <si>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</si>
  <si>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</si>
  <si>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</si>
  <si>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</si>
  <si>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</si>
  <si>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</si>
  <si>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</si>
  <si>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</si>
  <si>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</si>
  <si>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</si>
  <si>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</si>
  <si>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</si>
  <si>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</si>
  <si>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</si>
  <si>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</si>
  <si>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</si>
  <si>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</si>
  <si>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</si>
  <si>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</si>
  <si>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</si>
  <si>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</si>
  <si>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</si>
  <si>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</si>
  <si>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</si>
  <si>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</si>
  <si>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</si>
  <si>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</si>
  <si>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</si>
  <si>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</si>
  <si>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</si>
  <si>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</si>
  <si>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</si>
  <si>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</si>
  <si>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</si>
  <si>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</si>
  <si>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</si>
  <si>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</si>
  <si>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</si>
  <si>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</si>
  <si>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</si>
  <si>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</si>
  <si>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</si>
  <si>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</si>
  <si>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</si>
  <si>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</si>
  <si>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</si>
  <si>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</si>
  <si>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</si>
  <si>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</si>
  <si>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</si>
  <si>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</si>
  <si>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</si>
  <si>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</si>
  <si>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</si>
  <si>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</si>
  <si>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</si>
  <si>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</si>
  <si>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</si>
  <si>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</si>
  <si>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</si>
  <si>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</si>
  <si>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</si>
  <si>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</si>
  <si>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</si>
  <si>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</si>
  <si>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</si>
  <si>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</si>
  <si>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</si>
  <si>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</si>
  <si>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</si>
  <si>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</si>
  <si>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</si>
  <si>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</si>
  <si>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</si>
  <si>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</si>
  <si>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</si>
  <si>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</si>
  <si>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</si>
  <si>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</si>
  <si>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</si>
  <si>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</si>
  <si>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</si>
  <si>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</si>
  <si>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</si>
  <si>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</si>
  <si>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</si>
  <si>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</si>
  <si>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</si>
  <si>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</si>
  <si>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</si>
  <si>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</si>
  <si>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</si>
  <si>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</si>
  <si>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</si>
  <si>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</si>
  <si>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</si>
  <si>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</si>
  <si>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</si>
  <si>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</si>
  <si>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</si>
  <si>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</si>
  <si>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</si>
  <si>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</si>
  <si>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</si>
  <si>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</si>
  <si>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</si>
  <si>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</si>
  <si>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</si>
  <si>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</si>
  <si>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</si>
  <si>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</si>
  <si>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</si>
  <si>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</si>
  <si>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</si>
  <si>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</si>
  <si>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</si>
  <si>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</si>
  <si>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</si>
  <si>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</si>
  <si>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</si>
  <si>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</si>
  <si>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</si>
  <si>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</si>
  <si>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</si>
  <si>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</si>
  <si>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</si>
  <si>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</si>
  <si>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</si>
  <si>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</si>
  <si>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</si>
  <si>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</si>
  <si>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</si>
  <si>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</si>
  <si>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</si>
  <si>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</si>
  <si>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</si>
  <si>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</si>
  <si>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</si>
  <si>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</si>
  <si>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</si>
  <si>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</si>
  <si>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</si>
  <si>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</si>
  <si>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</si>
  <si>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</si>
  <si>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</si>
  <si>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</si>
  <si>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</si>
  <si>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</si>
  <si>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</si>
  <si>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</si>
  <si>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</si>
  <si>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</si>
  <si>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</si>
  <si>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</si>
  <si>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</si>
  <si>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</si>
  <si>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</si>
  <si>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</si>
  <si>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</si>
  <si>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</si>
  <si>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</si>
  <si>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</si>
  <si>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</si>
  <si>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</si>
  <si>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</si>
  <si>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</si>
  <si>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</si>
  <si>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</si>
  <si>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</si>
  <si>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</si>
  <si>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</si>
  <si>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</si>
  <si>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</si>
  <si>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</si>
  <si>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</si>
  <si>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</si>
  <si>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</si>
  <si>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</si>
  <si>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</si>
  <si>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</si>
  <si>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</si>
  <si>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</si>
  <si>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</si>
  <si>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</si>
  <si>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</si>
  <si>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</si>
  <si>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</si>
  <si>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</si>
  <si>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</si>
  <si>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</si>
  <si>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</si>
  <si>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</si>
  <si>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</si>
  <si>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</si>
  <si>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</si>
  <si>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</si>
  <si>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</si>
  <si>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</si>
  <si>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</si>
  <si>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</si>
  <si>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</si>
  <si>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</si>
  <si>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</si>
  <si>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</si>
  <si>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</si>
  <si>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</si>
  <si>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</si>
  <si>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</si>
  <si>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</si>
  <si>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</si>
  <si>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</si>
  <si>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</si>
  <si>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</si>
  <si>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</si>
  <si>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</si>
  <si>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</si>
  <si>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</si>
  <si>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</si>
  <si>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</si>
  <si>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</si>
  <si>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</si>
  <si>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</si>
  <si>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</si>
  <si>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</si>
  <si>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</si>
  <si>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</si>
  <si>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</si>
  <si>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</si>
  <si>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</si>
  <si>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</si>
  <si>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</si>
  <si>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</si>
  <si>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</si>
  <si>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</si>
  <si>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</si>
  <si>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</si>
  <si>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</si>
  <si>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</si>
  <si>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</si>
  <si>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</si>
  <si>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</si>
  <si>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</si>
  <si>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</si>
  <si>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</si>
  <si>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</si>
  <si>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</si>
  <si>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</si>
  <si>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</si>
  <si>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</si>
  <si>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</si>
  <si>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</si>
  <si>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</si>
  <si>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</si>
  <si>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</si>
  <si>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</si>
  <si>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</si>
  <si>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</si>
  <si>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</si>
  <si>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</si>
  <si>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</si>
  <si>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</si>
  <si>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</si>
  <si>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</si>
  <si>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</si>
  <si>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</si>
  <si>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</si>
  <si>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</si>
  <si>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</si>
  <si>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</si>
  <si>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</si>
  <si>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</si>
  <si>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</si>
  <si>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</si>
  <si>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</si>
  <si>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</si>
  <si>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</si>
  <si>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</si>
  <si>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</si>
  <si>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</si>
  <si>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</si>
  <si>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</si>
  <si>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</si>
  <si>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</si>
  <si>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</si>
  <si>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</si>
  <si>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</si>
  <si>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</si>
  <si>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</si>
  <si>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</si>
  <si>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</si>
  <si>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</si>
  <si>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</si>
  <si>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</si>
  <si>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</si>
  <si>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</si>
  <si>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</si>
  <si>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</si>
  <si>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</si>
  <si>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</si>
  <si>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</si>
  <si>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</si>
  <si>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</si>
  <si>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</si>
  <si>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</si>
  <si>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</si>
  <si>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</si>
  <si>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</si>
  <si>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</si>
  <si>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</si>
  <si>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</si>
  <si>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</si>
  <si>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</si>
  <si>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</si>
  <si>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</si>
  <si>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</si>
  <si>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</si>
  <si>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</si>
  <si>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</si>
  <si>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</si>
  <si>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</si>
  <si>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</si>
  <si>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</si>
  <si>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</si>
  <si>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</si>
  <si>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</si>
  <si>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</si>
  <si>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</si>
  <si>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</si>
  <si>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</si>
  <si>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</si>
  <si>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</si>
  <si>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</si>
  <si>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</si>
  <si>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</si>
  <si>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</si>
  <si>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</si>
  <si>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</si>
  <si>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</si>
  <si>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</si>
  <si>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</si>
  <si>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</si>
  <si>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</si>
  <si>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</si>
  <si>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</si>
  <si>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</si>
  <si>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</si>
  <si>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</si>
  <si>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</si>
  <si>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</si>
  <si>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</si>
  <si>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</si>
  <si>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</si>
  <si>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</si>
  <si>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</si>
  <si>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</si>
  <si>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</si>
  <si>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</si>
  <si>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</si>
  <si>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</si>
  <si>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</si>
  <si>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</si>
  <si>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</si>
  <si>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</si>
  <si>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</si>
  <si>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</si>
  <si>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</si>
  <si>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</si>
  <si>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</si>
  <si>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</si>
  <si>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</si>
  <si>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</si>
  <si>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</si>
  <si>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</si>
  <si>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</si>
  <si>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</si>
  <si>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</si>
  <si>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</si>
  <si>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</si>
  <si>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</si>
  <si>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</si>
  <si>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</si>
  <si>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</si>
  <si>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</si>
  <si>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</si>
  <si>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</si>
  <si>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</si>
  <si>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</si>
  <si>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</si>
  <si>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</si>
  <si>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</si>
  <si>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</si>
  <si>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</si>
  <si>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</si>
  <si>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</si>
  <si>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</si>
  <si>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</si>
  <si>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</si>
  <si>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</si>
  <si>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</si>
  <si>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</si>
  <si>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</si>
  <si>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</si>
  <si>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</si>
  <si>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</si>
  <si>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</si>
  <si>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</si>
  <si>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</si>
  <si>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</si>
  <si>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</si>
  <si>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</si>
  <si>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</si>
  <si>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</si>
  <si>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</si>
  <si>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</si>
  <si>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</si>
  <si>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</si>
  <si>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</si>
  <si>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</si>
  <si>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</si>
  <si>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</si>
  <si>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</si>
  <si>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</si>
  <si>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</si>
  <si>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</si>
  <si>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</si>
  <si>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</si>
  <si>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</si>
  <si>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</si>
  <si>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</si>
  <si>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</si>
  <si>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</si>
  <si>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</si>
  <si>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</si>
  <si>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</si>
  <si>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</si>
  <si>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</si>
  <si>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</si>
  <si>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</si>
  <si>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</si>
  <si>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</si>
  <si>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</si>
  <si>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</si>
  <si>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</si>
  <si>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</si>
  <si>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</si>
  <si>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</si>
  <si>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</si>
  <si>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</si>
  <si>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</si>
  <si>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</si>
  <si>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</si>
  <si>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</si>
  <si>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</si>
  <si>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</si>
  <si>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</si>
  <si>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</si>
  <si>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</si>
  <si>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</si>
  <si>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</si>
  <si>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</si>
  <si>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</si>
  <si>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</si>
  <si>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</si>
  <si>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</si>
  <si>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</si>
  <si>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</si>
  <si>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</si>
  <si>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</si>
  <si>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</si>
  <si>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</si>
  <si>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</si>
  <si>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</si>
  <si>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</si>
  <si>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</si>
  <si>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</si>
  <si>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</si>
  <si>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</si>
  <si>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</si>
  <si>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</si>
  <si>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</si>
  <si>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</si>
  <si>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</si>
  <si>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</si>
  <si>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</si>
  <si>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</si>
  <si>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</si>
  <si>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</si>
  <si>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</si>
  <si>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</si>
  <si>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</si>
  <si>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</si>
  <si>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</si>
  <si>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</si>
  <si>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</si>
  <si>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</si>
  <si>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</si>
  <si>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</si>
  <si>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</si>
  <si>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</si>
  <si>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</si>
  <si>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</si>
  <si>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</si>
  <si>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</si>
  <si>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</si>
  <si>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</si>
  <si>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</si>
  <si>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</si>
  <si>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</si>
  <si>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</si>
  <si>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</si>
  <si>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</si>
  <si>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</si>
  <si>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</si>
  <si>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</si>
  <si>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</si>
  <si>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</si>
  <si>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</si>
  <si>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</si>
  <si>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</si>
  <si>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</si>
  <si>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</si>
  <si>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</si>
  <si>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</si>
  <si>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</si>
  <si>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</si>
  <si>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</si>
  <si>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</si>
  <si>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</si>
  <si>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</si>
  <si>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</si>
  <si>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</si>
  <si>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</si>
  <si>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</si>
  <si>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</si>
  <si>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</si>
  <si>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</si>
  <si>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</si>
  <si>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</si>
  <si>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</si>
  <si>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</si>
  <si>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</si>
  <si>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</si>
  <si>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</si>
  <si>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</si>
  <si>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</si>
  <si>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</si>
  <si>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</si>
  <si>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</si>
  <si>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</si>
  <si>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</si>
  <si>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</si>
  <si>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</si>
  <si>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</si>
  <si>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</si>
  <si>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</si>
  <si>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</si>
  <si>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</si>
  <si>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</si>
  <si>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</si>
  <si>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</si>
  <si>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</si>
  <si>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</si>
  <si>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</si>
  <si>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</si>
  <si>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</si>
  <si>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</si>
  <si>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</si>
  <si>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</si>
  <si>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</si>
  <si>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</si>
  <si>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</si>
  <si>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</si>
  <si>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</si>
  <si>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</si>
  <si>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</si>
  <si>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</si>
  <si>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</si>
  <si>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</si>
  <si>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</si>
  <si>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</si>
  <si>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</si>
  <si>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</si>
  <si>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</si>
  <si>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</si>
  <si>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</si>
  <si>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</si>
  <si>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</si>
  <si>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</si>
  <si>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</si>
  <si>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</si>
  <si>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</si>
  <si>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</si>
  <si>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</si>
  <si>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</si>
  <si>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</si>
  <si>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</si>
  <si>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</si>
  <si>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</si>
  <si>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</si>
  <si>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</si>
  <si>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</si>
  <si>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</si>
  <si>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</si>
  <si>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</si>
  <si>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</si>
  <si>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</si>
  <si>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</si>
  <si>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</si>
  <si>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</si>
  <si>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</si>
  <si>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</si>
  <si>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</si>
  <si>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</si>
  <si>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</si>
  <si>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</si>
  <si>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</si>
  <si>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</si>
  <si>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</si>
  <si>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</si>
  <si>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</si>
  <si>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</si>
  <si>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</si>
  <si>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</si>
  <si>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</si>
  <si>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</si>
  <si>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</si>
  <si>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</si>
  <si>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</si>
  <si>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</si>
  <si>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</si>
  <si>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</si>
  <si>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</si>
  <si>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</si>
  <si>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</si>
  <si>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</si>
  <si>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</si>
  <si>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</si>
  <si>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</si>
  <si>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</si>
  <si>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</si>
  <si>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</si>
  <si>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</si>
  <si>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</si>
  <si>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</si>
  <si>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</si>
  <si>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</si>
  <si>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</si>
  <si>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</si>
  <si>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</si>
  <si>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</si>
  <si>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</si>
  <si>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</si>
  <si>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</si>
  <si>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</si>
  <si>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</si>
  <si>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</si>
  <si>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</si>
  <si>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</si>
  <si>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</si>
  <si>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</si>
  <si>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</si>
  <si>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</si>
  <si>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</si>
  <si>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</si>
  <si>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</si>
  <si>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</si>
  <si>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</si>
  <si>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</si>
  <si>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</si>
  <si>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</si>
  <si>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</si>
  <si>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</si>
  <si>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</si>
  <si>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</si>
  <si>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</si>
  <si>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</si>
  <si>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</si>
  <si>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</si>
  <si>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</si>
  <si>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</si>
  <si>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</si>
  <si>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</si>
  <si>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</si>
  <si>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</si>
  <si>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</si>
  <si>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</si>
  <si>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</si>
  <si>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</si>
  <si>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</si>
  <si>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</si>
  <si>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</si>
  <si>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</si>
  <si>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</si>
  <si>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</si>
  <si>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</si>
  <si>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</si>
  <si>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</si>
  <si>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</si>
  <si>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</si>
  <si>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</si>
  <si>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</si>
  <si>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</si>
  <si>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</si>
  <si>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</si>
  <si>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</si>
  <si>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</si>
  <si>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</si>
  <si>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</si>
  <si>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</si>
  <si>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</si>
  <si>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</si>
  <si>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</si>
  <si>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</si>
  <si>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</si>
  <si>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</si>
  <si>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</si>
  <si>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</si>
  <si>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</si>
  <si>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</si>
  <si>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</si>
  <si>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</si>
  <si>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</si>
  <si>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</si>
  <si>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</si>
  <si>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</si>
  <si>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</si>
  <si>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</si>
  <si>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</si>
  <si>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</si>
  <si>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</si>
  <si>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</si>
  <si>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</si>
  <si>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</si>
  <si>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</si>
  <si>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</si>
  <si>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</si>
  <si>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</si>
  <si>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</si>
  <si>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</si>
  <si>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</si>
  <si>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</si>
  <si>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</si>
  <si>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</si>
  <si>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</si>
  <si>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</si>
  <si>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</si>
  <si>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</si>
  <si>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</si>
  <si>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</si>
  <si>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</si>
  <si>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</si>
  <si>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</si>
  <si>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</si>
  <si>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</si>
  <si>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</si>
  <si>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</si>
  <si>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</si>
  <si>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</si>
  <si>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</si>
  <si>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</si>
  <si>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</si>
  <si>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</si>
  <si>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</si>
  <si>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</si>
  <si>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</si>
  <si>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</si>
  <si>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</si>
  <si>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</si>
  <si>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</si>
  <si>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</si>
  <si>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</si>
  <si>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</si>
  <si>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</si>
  <si>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</si>
  <si>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</si>
  <si>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</si>
  <si>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</si>
  <si>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</si>
  <si>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</si>
  <si>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</si>
  <si>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</si>
  <si>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</si>
  <si>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</si>
  <si>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</si>
  <si>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</si>
  <si>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</si>
  <si>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</si>
  <si>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</si>
  <si>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</si>
  <si>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</si>
  <si>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</si>
  <si>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</si>
  <si>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</si>
  <si>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</si>
  <si>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</si>
  <si>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</si>
  <si>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</si>
  <si>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</si>
  <si>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</si>
  <si>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</si>
  <si>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</si>
  <si>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</si>
  <si>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</si>
  <si>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</si>
  <si>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</si>
  <si>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</si>
  <si>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</si>
  <si>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</si>
  <si>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</si>
  <si>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</si>
  <si>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</si>
  <si>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</si>
  <si>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</si>
  <si>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</si>
  <si>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</si>
  <si>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</si>
  <si>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</si>
  <si>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</si>
  <si>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</si>
  <si>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</si>
  <si>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</si>
  <si>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</si>
  <si>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</si>
  <si>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</si>
  <si>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</si>
  <si>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</si>
  <si>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</si>
  <si>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</si>
  <si>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</si>
  <si>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</si>
  <si>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</si>
  <si>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</si>
  <si>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</si>
  <si>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</si>
  <si>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</si>
  <si>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</si>
  <si>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</si>
  <si>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</si>
  <si>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</si>
  <si>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</si>
  <si>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</si>
  <si>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</si>
  <si>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</si>
  <si>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</si>
  <si>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</si>
  <si>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</si>
  <si>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</si>
  <si>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</si>
  <si>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</si>
  <si>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</si>
  <si>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</si>
  <si>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</si>
  <si>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</si>
  <si>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</si>
  <si>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</si>
  <si>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</si>
  <si>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</si>
  <si>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</si>
  <si>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</si>
  <si>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</si>
  <si>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</si>
  <si>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</si>
  <si>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</si>
  <si>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</si>
  <si>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</si>
  <si>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</si>
  <si>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</si>
  <si>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</si>
  <si>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</si>
  <si>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</si>
  <si>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</si>
  <si>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</si>
  <si>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</si>
  <si>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</si>
  <si>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</si>
  <si>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</si>
  <si>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</si>
  <si>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</si>
  <si>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</si>
  <si>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</si>
  <si>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</si>
  <si>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</si>
  <si>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</si>
  <si>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</si>
  <si>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</si>
  <si>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</si>
  <si>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</si>
  <si>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</si>
  <si>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</si>
  <si>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</si>
  <si>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</si>
  <si>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</si>
  <si>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</si>
  <si>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</si>
  <si>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</si>
  <si>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</si>
  <si>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</si>
  <si>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</si>
  <si>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</si>
  <si>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</si>
  <si>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</si>
  <si>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</si>
  <si>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</si>
  <si>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</si>
  <si>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</si>
  <si>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</si>
  <si>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</si>
  <si>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</si>
  <si>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</si>
  <si>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</si>
  <si>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</si>
  <si>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</si>
  <si>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</si>
  <si>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</si>
  <si>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</si>
  <si>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</si>
  <si>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</si>
  <si>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</si>
  <si>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</si>
  <si>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</si>
  <si>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</si>
  <si>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</si>
  <si>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</si>
  <si>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</si>
  <si>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</si>
  <si>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</si>
  <si>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</si>
  <si>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</si>
  <si>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</si>
  <si>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</si>
  <si>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</si>
  <si>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</si>
  <si>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</si>
  <si>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</si>
  <si>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</si>
  <si>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</si>
  <si>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</si>
  <si>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</si>
  <si>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</si>
  <si>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</si>
  <si>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</si>
  <si>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</si>
  <si>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</si>
  <si>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</si>
  <si>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</si>
  <si>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</si>
  <si>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</si>
  <si>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</si>
  <si>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</si>
  <si>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</si>
  <si>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</si>
  <si>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</si>
  <si>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</si>
  <si>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</si>
  <si>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</si>
  <si>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</si>
  <si>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</si>
  <si>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</si>
  <si>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</si>
  <si>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</si>
  <si>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</si>
  <si>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</si>
  <si>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</si>
  <si>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</si>
  <si>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</si>
  <si>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</si>
  <si>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</si>
  <si>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</si>
  <si>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</si>
  <si>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</si>
  <si>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</si>
  <si>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</si>
  <si>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</si>
  <si>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</si>
  <si>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</si>
  <si>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</si>
  <si>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</si>
  <si>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</si>
  <si>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</si>
  <si>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</si>
  <si>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</si>
  <si>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</si>
  <si>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</si>
  <si>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</si>
  <si>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</si>
  <si>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</si>
  <si>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</si>
  <si>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</si>
  <si>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</si>
  <si>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</si>
  <si>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</si>
  <si>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</si>
  <si>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</si>
  <si>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</si>
  <si>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</si>
  <si>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</si>
  <si>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</si>
  <si>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</si>
  <si>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</si>
  <si>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</si>
  <si>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</si>
  <si>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</si>
  <si>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</si>
  <si>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</si>
  <si>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</si>
  <si>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</si>
  <si>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</si>
  <si>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</si>
  <si>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</si>
  <si>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</si>
  <si>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</si>
  <si>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</si>
  <si>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</si>
  <si>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</si>
  <si>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</si>
  <si>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</si>
  <si>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</si>
  <si>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</si>
  <si>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</si>
  <si>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</si>
  <si>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</si>
  <si>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</si>
  <si>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</si>
  <si>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</si>
  <si>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</si>
  <si>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</si>
  <si>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</si>
  <si>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</si>
  <si>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</si>
  <si>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</si>
  <si>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</si>
  <si>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</si>
  <si>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</si>
  <si>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</si>
  <si>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</si>
  <si>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</si>
  <si>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</si>
  <si>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</si>
  <si>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</si>
  <si>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</si>
  <si>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</si>
  <si>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</si>
  <si>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</si>
  <si>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</si>
  <si>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</si>
  <si>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</si>
  <si>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</si>
  <si>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</si>
  <si>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</si>
  <si>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</si>
  <si>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</si>
  <si>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</si>
  <si>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</si>
  <si>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</si>
  <si>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</si>
  <si>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</si>
  <si>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</si>
  <si>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</si>
  <si>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</si>
  <si>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</si>
  <si>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</si>
  <si>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</si>
  <si>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</si>
  <si>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</si>
  <si>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</si>
  <si>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</si>
  <si>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</si>
  <si>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</si>
  <si>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</si>
  <si>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</si>
  <si>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</si>
  <si>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</si>
  <si>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</si>
  <si>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</si>
  <si>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</si>
  <si>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</si>
  <si>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</si>
  <si>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</si>
  <si>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</si>
  <si>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</si>
  <si>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</si>
  <si>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</si>
  <si>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</si>
  <si>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</si>
  <si>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</si>
  <si>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</si>
  <si>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</si>
  <si>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</si>
  <si>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</si>
  <si>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</si>
  <si>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</si>
  <si>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</si>
  <si>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</si>
  <si>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</si>
  <si>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</si>
  <si>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</si>
  <si>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</si>
  <si>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</si>
  <si>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</si>
  <si>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</si>
  <si>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</si>
  <si>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</si>
  <si>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</si>
  <si>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</si>
  <si>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</si>
  <si>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</si>
  <si>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</si>
  <si>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</si>
  <si>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</si>
  <si>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</si>
  <si>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</si>
  <si>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</si>
  <si>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</si>
  <si>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</si>
  <si>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</si>
  <si>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</si>
  <si>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</si>
  <si>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</si>
  <si>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</si>
  <si>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</si>
  <si>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</si>
  <si>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</si>
  <si>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</si>
  <si>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</si>
  <si>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</si>
  <si>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</si>
  <si>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</si>
  <si>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</si>
  <si>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</si>
  <si>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</si>
  <si>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</si>
  <si>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</si>
  <si>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</si>
  <si>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</si>
  <si>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</si>
  <si>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</si>
  <si>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</si>
  <si>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</si>
  <si>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</si>
  <si>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</si>
  <si>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</si>
  <si>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</si>
  <si>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</si>
  <si>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</si>
  <si>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</si>
  <si>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</si>
  <si>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</si>
  <si>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</si>
  <si>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</si>
  <si>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</si>
  <si>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</si>
  <si>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</si>
  <si>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</si>
  <si>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</si>
  <si>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</si>
  <si>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</si>
  <si>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</si>
  <si>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</si>
  <si>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</si>
  <si>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</si>
  <si>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</si>
  <si>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</si>
  <si>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</si>
  <si>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</si>
  <si>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</si>
  <si>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</si>
  <si>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</si>
  <si>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</si>
  <si>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</si>
  <si>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</si>
  <si>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</si>
  <si>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</si>
  <si>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</si>
  <si>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</si>
  <si>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</si>
  <si>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</si>
  <si>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</si>
  <si>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</si>
  <si>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</si>
  <si>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</si>
  <si>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</si>
  <si>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</si>
  <si>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</si>
  <si>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</si>
  <si>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</si>
  <si>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</si>
  <si>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</si>
  <si>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</si>
  <si>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</si>
  <si>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</si>
  <si>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</si>
  <si>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</si>
  <si>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</si>
  <si>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</si>
  <si>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</si>
  <si>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</si>
  <si>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</si>
  <si>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</si>
  <si>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</si>
  <si>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</si>
  <si>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</si>
  <si>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</si>
  <si>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</si>
  <si>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</si>
  <si>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</si>
  <si>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</si>
  <si>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</si>
  <si>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</si>
  <si>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</si>
  <si>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</si>
  <si>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</si>
  <si>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</si>
  <si>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</si>
  <si>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</si>
  <si>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</si>
  <si>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</si>
  <si>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</si>
  <si>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</si>
  <si>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</si>
  <si>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</si>
  <si>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</si>
  <si>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</si>
  <si>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</si>
  <si>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</si>
  <si>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</si>
  <si>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</si>
  <si>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</si>
  <si>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</si>
  <si>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</si>
  <si>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</si>
  <si>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</si>
  <si>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</si>
  <si>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</si>
  <si>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</si>
  <si>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</si>
  <si>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</si>
  <si>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</si>
  <si>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</si>
  <si>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</si>
  <si>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</si>
  <si>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</si>
  <si>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</si>
  <si>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</si>
  <si>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</si>
  <si>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</si>
  <si>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</si>
  <si>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</si>
  <si>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</si>
  <si>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</si>
  <si>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</si>
  <si>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</si>
  <si>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</si>
  <si>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</si>
  <si>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</si>
  <si>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</si>
  <si>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</si>
  <si>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</si>
  <si>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</si>
  <si>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</si>
  <si>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</si>
  <si>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</si>
  <si>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</si>
  <si>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</si>
  <si>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</si>
  <si>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</si>
  <si>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</si>
  <si>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</si>
  <si>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</si>
  <si>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</si>
  <si>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</si>
  <si>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</si>
  <si>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</si>
  <si>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</si>
  <si>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</si>
  <si>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</si>
  <si>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</si>
  <si>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</si>
  <si>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</si>
  <si>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</si>
  <si>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</si>
  <si>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</si>
  <si>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</si>
  <si>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</si>
  <si>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</si>
  <si>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</si>
  <si>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</si>
  <si>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</si>
  <si>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</si>
  <si>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</si>
  <si>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</si>
  <si>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</si>
  <si>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</si>
  <si>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</si>
  <si>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</si>
  <si>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</si>
  <si>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</si>
  <si>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</si>
  <si>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</si>
  <si>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</si>
  <si>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</si>
  <si>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</si>
  <si>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</si>
  <si>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</si>
  <si>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</si>
  <si>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</si>
  <si>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</si>
  <si>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</si>
  <si>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</si>
  <si>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</si>
  <si>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</si>
  <si>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</si>
  <si>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</si>
  <si>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</si>
  <si>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</si>
  <si>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</si>
  <si>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</si>
  <si>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</si>
  <si>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</si>
  <si>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</si>
  <si>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</si>
  <si>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</si>
  <si>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</si>
  <si>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</si>
  <si>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</si>
  <si>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</si>
  <si>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</si>
  <si>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</si>
  <si>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</si>
  <si>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</si>
  <si>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</si>
  <si>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</si>
  <si>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</si>
  <si>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</si>
  <si>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</si>
  <si>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</si>
  <si>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</si>
  <si>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</si>
  <si>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</si>
  <si>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</si>
  <si>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</si>
  <si>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</si>
  <si>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</si>
  <si>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</si>
  <si>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</si>
  <si>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</si>
  <si>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</si>
  <si>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</si>
  <si>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</si>
  <si>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</si>
  <si>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</si>
  <si>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</si>
  <si>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</si>
  <si>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</si>
  <si>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</si>
  <si>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</si>
  <si>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</si>
  <si>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</si>
  <si>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</si>
  <si>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</si>
  <si>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</si>
  <si>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</si>
  <si>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</si>
  <si>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</si>
  <si>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</si>
  <si>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</si>
  <si>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</si>
  <si>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</si>
  <si>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</si>
  <si>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</si>
  <si>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</si>
  <si>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</si>
  <si>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</si>
  <si>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</si>
  <si>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</si>
  <si>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</si>
  <si>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</si>
  <si>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</si>
  <si>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</si>
  <si>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</si>
  <si>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</si>
  <si>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</si>
  <si>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</si>
  <si>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</si>
  <si>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</si>
  <si>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</si>
  <si>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</si>
  <si>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</si>
  <si>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</si>
  <si>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</si>
  <si>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</si>
  <si>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</si>
  <si>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</si>
  <si>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</si>
  <si>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</si>
  <si>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</si>
  <si>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</si>
  <si>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</si>
  <si>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</si>
  <si>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</si>
  <si>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</si>
  <si>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</si>
  <si>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</si>
  <si>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</si>
  <si>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</si>
  <si>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</si>
  <si>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</si>
  <si>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</si>
  <si>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</si>
  <si>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</si>
  <si>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</si>
  <si>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</si>
  <si>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</si>
  <si>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</si>
  <si>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</si>
  <si>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</si>
  <si>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</si>
  <si>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</si>
  <si>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</si>
  <si>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</si>
  <si>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</si>
  <si>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</si>
  <si>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</si>
  <si>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</si>
  <si>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</si>
  <si>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</si>
  <si>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</si>
  <si>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</si>
  <si>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</si>
  <si>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</si>
  <si>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</si>
  <si>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</si>
  <si>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</si>
  <si>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</si>
  <si>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</si>
  <si>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</si>
  <si>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</si>
  <si>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</si>
  <si>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</si>
  <si>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</si>
  <si>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</si>
  <si>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</si>
  <si>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</si>
  <si>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</si>
  <si>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</si>
  <si>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</si>
  <si>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</si>
  <si>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</si>
  <si>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</si>
  <si>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</si>
  <si>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</si>
  <si>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</si>
  <si>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</si>
  <si>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</si>
  <si>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</si>
  <si>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</si>
  <si>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</si>
  <si>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</si>
  <si>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</si>
  <si>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</si>
  <si>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</si>
  <si>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</si>
  <si>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</si>
  <si>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</si>
  <si>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</si>
  <si>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</si>
  <si>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</si>
  <si>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</si>
  <si>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</si>
  <si>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</si>
  <si>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</si>
  <si>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</si>
  <si>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</si>
  <si>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</si>
  <si>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</si>
  <si>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</si>
  <si>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</si>
  <si>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</si>
  <si>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</si>
  <si>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</si>
  <si>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</si>
  <si>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</si>
  <si>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</si>
  <si>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</si>
  <si>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</si>
  <si>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</si>
  <si>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</si>
  <si>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</si>
  <si>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</si>
  <si>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</si>
  <si>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</si>
  <si>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</si>
  <si>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</si>
  <si>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</si>
  <si>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</si>
  <si>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</si>
  <si>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</si>
  <si>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</si>
  <si>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</si>
  <si>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</si>
  <si>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</si>
  <si>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</si>
  <si>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</si>
  <si>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</si>
  <si>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</si>
  <si>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</si>
  <si>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</si>
  <si>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</si>
  <si>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</si>
  <si>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</si>
  <si>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</si>
  <si>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</si>
  <si>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</si>
  <si>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</si>
  <si>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</si>
  <si>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</si>
  <si>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</si>
  <si>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</si>
  <si>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</si>
  <si>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</si>
  <si>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</si>
  <si>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</si>
  <si>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</si>
  <si>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</si>
  <si>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</si>
  <si>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</si>
  <si>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</si>
  <si>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</si>
  <si>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</si>
  <si>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</si>
  <si>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</si>
  <si>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</si>
  <si>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</si>
  <si>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</si>
  <si>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</si>
  <si>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</si>
  <si>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</si>
  <si>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</si>
  <si>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</si>
  <si>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</si>
  <si>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</si>
  <si>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</si>
  <si>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</si>
  <si>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</si>
  <si>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</si>
  <si>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</si>
  <si>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</si>
  <si>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</si>
  <si>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</si>
  <si>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</si>
  <si>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</si>
  <si>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</si>
  <si>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</si>
  <si>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</si>
  <si>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</si>
  <si>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</si>
  <si>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</si>
  <si>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</si>
  <si>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</si>
  <si>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</si>
  <si>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</si>
  <si>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</si>
  <si>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</si>
  <si>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</si>
  <si>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</si>
  <si>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</si>
  <si>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</si>
  <si>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</si>
  <si>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</si>
  <si>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</si>
  <si>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</si>
  <si>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</si>
  <si>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</si>
  <si>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</si>
  <si>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</si>
  <si>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</si>
  <si>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</si>
  <si>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</si>
  <si>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</si>
  <si>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</si>
  <si>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</si>
  <si>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</si>
  <si>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</si>
  <si>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</si>
  <si>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</si>
  <si>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</si>
  <si>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</si>
  <si>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</si>
  <si>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</si>
  <si>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</si>
  <si>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</si>
  <si>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</si>
  <si>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</si>
  <si>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</si>
  <si>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</si>
  <si>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</si>
  <si>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</si>
  <si>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</si>
  <si>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</si>
  <si>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</si>
  <si>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</si>
  <si>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</si>
  <si>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</si>
  <si>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</si>
  <si>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</si>
  <si>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</si>
  <si>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</si>
  <si>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</si>
  <si>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</si>
  <si>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</si>
  <si>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</si>
  <si>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</si>
  <si>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</si>
  <si>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</si>
  <si>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</si>
  <si>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</si>
  <si>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</si>
  <si>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</si>
  <si>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</si>
  <si>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</si>
  <si>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</si>
  <si>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</si>
  <si>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</si>
  <si>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</si>
  <si>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</si>
  <si>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</si>
  <si>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</si>
  <si>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</si>
  <si>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</si>
  <si>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</si>
  <si>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</si>
  <si>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</si>
  <si>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</si>
  <si>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</si>
  <si>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</si>
  <si>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</si>
  <si>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</si>
  <si>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</si>
  <si>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</si>
  <si>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</si>
  <si>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</si>
  <si>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</si>
  <si>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</si>
  <si>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</si>
  <si>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</si>
  <si>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</si>
  <si>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</si>
  <si>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</si>
  <si>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</si>
  <si>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</si>
  <si>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</si>
  <si>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</si>
  <si>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</si>
  <si>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</si>
  <si>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</si>
  <si>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</si>
  <si>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</si>
  <si>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</si>
  <si>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</si>
  <si>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</si>
  <si>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</si>
  <si>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</si>
  <si>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</si>
  <si>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</si>
  <si>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</si>
  <si>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</si>
  <si>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</si>
  <si>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</si>
  <si>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</si>
  <si>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</si>
  <si>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</si>
  <si>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</si>
  <si>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</si>
  <si>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</si>
  <si>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</si>
  <si>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</si>
  <si>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</si>
  <si>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</si>
  <si>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</si>
  <si>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</si>
  <si>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</si>
  <si>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</si>
  <si>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</si>
  <si>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</si>
  <si>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</si>
  <si>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</si>
  <si>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</si>
  <si>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</si>
  <si>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</si>
  <si>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</si>
  <si>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</si>
  <si>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</si>
  <si>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</si>
  <si>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</si>
  <si>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</si>
  <si>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</si>
  <si>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</si>
  <si>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</si>
  <si>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</si>
  <si>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</si>
  <si>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</si>
  <si>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</si>
  <si>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</si>
  <si>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</si>
  <si>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</si>
  <si>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</si>
  <si>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</si>
  <si>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</si>
  <si>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</si>
  <si>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</si>
  <si>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</si>
  <si>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</si>
  <si>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</si>
  <si>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</si>
  <si>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</si>
  <si>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</si>
  <si>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</si>
  <si>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</si>
  <si>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</si>
  <si>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</si>
  <si>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</si>
  <si>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</si>
  <si>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</si>
  <si>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</si>
  <si>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</si>
  <si>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</si>
  <si>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</si>
  <si>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</si>
  <si>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</si>
  <si>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</si>
  <si>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</si>
  <si>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</si>
  <si>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</si>
  <si>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</si>
  <si>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</si>
  <si>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</si>
  <si>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</si>
  <si>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</si>
  <si>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</si>
  <si>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</si>
  <si>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</si>
  <si>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</si>
  <si>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</si>
  <si>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</si>
  <si>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</si>
  <si>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</si>
  <si>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</si>
  <si>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</si>
  <si>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</si>
  <si>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</si>
  <si>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</si>
  <si>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</si>
  <si>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</si>
  <si>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</si>
  <si>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</si>
  <si>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</si>
  <si>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</si>
  <si>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</si>
  <si>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</si>
  <si>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</si>
  <si>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</si>
  <si>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</si>
  <si>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</si>
  <si>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</si>
  <si>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</si>
  <si>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</si>
  <si>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</si>
  <si>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</si>
  <si>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</si>
  <si>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</si>
  <si>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</si>
  <si>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</si>
  <si>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</si>
  <si>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</si>
  <si>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</si>
  <si>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</si>
  <si>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</si>
  <si>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</si>
  <si>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</si>
  <si>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</si>
  <si>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</si>
  <si>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</si>
  <si>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</si>
  <si>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</si>
  <si>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</si>
  <si>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</si>
  <si>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</si>
  <si>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</si>
  <si>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</si>
  <si>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</si>
  <si>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</si>
  <si>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</si>
  <si>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</si>
  <si>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</si>
  <si>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</si>
  <si>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</si>
  <si>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</si>
  <si>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</si>
  <si>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</si>
  <si>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</si>
  <si>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</si>
  <si>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</si>
  <si>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</si>
  <si>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</si>
  <si>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</si>
  <si>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</si>
  <si>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</si>
  <si>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</si>
  <si>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</si>
  <si>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</si>
  <si>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</si>
  <si>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</si>
  <si>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</si>
  <si>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</si>
  <si>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</si>
  <si>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</si>
  <si>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</si>
  <si>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</si>
  <si>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</si>
  <si>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</si>
  <si>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</si>
  <si>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</si>
  <si>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</si>
  <si>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</si>
  <si>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</si>
  <si>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</si>
  <si>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</si>
  <si>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</si>
  <si>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</si>
  <si>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</si>
  <si>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</si>
  <si>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</si>
  <si>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</si>
  <si>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</si>
  <si>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</si>
  <si>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</si>
  <si>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</si>
  <si>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</si>
  <si>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</si>
  <si>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</si>
  <si>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</si>
  <si>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</si>
  <si>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</si>
  <si>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</si>
  <si>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</si>
  <si>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</si>
  <si>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</si>
  <si>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</si>
  <si>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</si>
  <si>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</si>
  <si>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</si>
  <si>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</si>
  <si>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</si>
  <si>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</si>
  <si>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</si>
  <si>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</si>
  <si>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</si>
  <si>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</si>
  <si>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</si>
  <si>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</si>
  <si>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</si>
  <si>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</si>
  <si>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</si>
  <si>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</si>
  <si>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</si>
  <si>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</si>
  <si>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</si>
  <si>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</si>
  <si>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</si>
  <si>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</si>
  <si>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</si>
  <si>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</si>
  <si>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</si>
  <si>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</si>
  <si>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</si>
  <si>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</si>
  <si>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</si>
  <si>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</si>
  <si>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</si>
  <si>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</si>
  <si>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</si>
  <si>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</si>
  <si>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</si>
  <si>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</si>
  <si>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</si>
  <si>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</si>
  <si>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</si>
  <si>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</si>
  <si>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</si>
  <si>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</si>
  <si>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</si>
  <si>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</si>
  <si>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</si>
  <si>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</si>
  <si>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</si>
  <si>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</si>
  <si>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</si>
  <si>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</si>
  <si>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</si>
  <si>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</si>
  <si>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</si>
  <si>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</si>
  <si>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</si>
  <si>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</si>
  <si>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</si>
  <si>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</si>
  <si>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</si>
  <si>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</si>
  <si>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</si>
  <si>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</si>
  <si>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</si>
  <si>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</si>
  <si>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</si>
  <si>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</si>
  <si>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</si>
  <si>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</si>
  <si>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</si>
  <si>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</si>
  <si>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</si>
  <si>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</si>
  <si>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</si>
  <si>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</si>
  <si>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</si>
  <si>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</si>
  <si>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</si>
  <si>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</si>
  <si>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</si>
  <si>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</si>
  <si>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</si>
  <si>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</si>
  <si>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</si>
  <si>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</si>
  <si>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</si>
  <si>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</si>
  <si>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</si>
  <si>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</si>
  <si>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</si>
  <si>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</si>
  <si>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</si>
  <si>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</si>
  <si>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</si>
  <si>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</si>
  <si>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</si>
  <si>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</si>
  <si>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</si>
  <si>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</si>
  <si>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</si>
  <si>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</si>
  <si>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</si>
  <si>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</si>
  <si>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</si>
  <si>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</si>
  <si>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</si>
  <si>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</si>
  <si>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</si>
  <si>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</si>
  <si>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</si>
  <si>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</si>
  <si>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</si>
  <si>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</si>
  <si>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</si>
  <si>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</si>
  <si>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</si>
  <si>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</si>
  <si>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</si>
  <si>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</si>
  <si>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</si>
  <si>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</si>
  <si>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</si>
  <si>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</si>
  <si>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</si>
  <si>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</si>
  <si>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</si>
  <si>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</si>
  <si>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</si>
  <si>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</si>
  <si>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</si>
  <si>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</si>
  <si>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</si>
  <si>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</si>
  <si>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</si>
  <si>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</si>
  <si>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</si>
  <si>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</si>
  <si>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</si>
  <si>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</si>
  <si>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</si>
  <si>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</si>
  <si>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</si>
  <si>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</si>
  <si>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</si>
  <si>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</si>
  <si>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</si>
  <si>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</si>
  <si>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</si>
  <si>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</si>
  <si>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</si>
  <si>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</si>
  <si>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</si>
  <si>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</si>
  <si>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</si>
  <si>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</si>
  <si>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</si>
  <si>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</si>
  <si>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</si>
  <si>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</si>
  <si>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</si>
  <si>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</si>
  <si>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</si>
  <si>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</si>
  <si>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</si>
  <si>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</si>
  <si>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</si>
  <si>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</si>
  <si>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</si>
  <si>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</si>
  <si>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</si>
  <si>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</si>
  <si>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</si>
  <si>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</si>
  <si>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</si>
  <si>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</si>
  <si>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</si>
  <si>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</si>
  <si>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</si>
  <si>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</si>
  <si>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</si>
  <si>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</si>
  <si>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</si>
  <si>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</si>
  <si>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</si>
  <si>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</si>
  <si>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</si>
  <si>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</si>
  <si>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</si>
  <si>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</si>
  <si>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</si>
  <si>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</si>
  <si>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</si>
  <si>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</si>
  <si>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</si>
  <si>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</si>
  <si>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</si>
  <si>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</si>
  <si>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</si>
  <si>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</si>
  <si>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</si>
  <si>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</si>
  <si>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</si>
  <si>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</si>
  <si>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</si>
  <si>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</si>
  <si>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</si>
  <si>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</si>
  <si>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</si>
  <si>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</si>
  <si>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</si>
  <si>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</si>
  <si>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</si>
  <si>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</si>
  <si>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</si>
  <si>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</si>
  <si>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</si>
  <si>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</si>
  <si>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</si>
  <si>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</si>
  <si>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</si>
  <si>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</si>
  <si>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</si>
  <si>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</si>
  <si>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</si>
  <si>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</si>
  <si>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</si>
  <si>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</si>
  <si>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</si>
  <si>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</si>
  <si>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</si>
  <si>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</si>
  <si>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</si>
  <si>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</si>
  <si>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</si>
  <si>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</si>
  <si>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</si>
  <si>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</si>
  <si>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</si>
  <si>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</si>
  <si>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</si>
  <si>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</si>
  <si>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</si>
  <si>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</si>
  <si>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</si>
  <si>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</si>
  <si>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</si>
  <si>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</si>
  <si>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</si>
  <si>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</si>
  <si>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</si>
  <si>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</si>
  <si>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</si>
  <si>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</si>
  <si>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</si>
  <si>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</si>
  <si>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</si>
  <si>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</si>
  <si>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</si>
  <si>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</si>
  <si>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</si>
  <si>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</si>
  <si>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</si>
  <si>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</si>
  <si>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</si>
  <si>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</si>
  <si>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</si>
  <si>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</si>
  <si>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</si>
  <si>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</si>
  <si>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</si>
  <si>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</si>
  <si>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</si>
  <si>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</si>
  <si>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</si>
  <si>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</si>
  <si>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</si>
  <si>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</si>
  <si>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</si>
  <si>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</si>
  <si>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</si>
  <si>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</si>
  <si>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</si>
  <si>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</si>
  <si>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</si>
  <si>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</si>
  <si>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</si>
  <si>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</si>
  <si>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</si>
  <si>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</si>
  <si>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</si>
  <si>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</si>
  <si>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</si>
  <si>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</si>
  <si>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</si>
  <si>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</si>
  <si>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</si>
  <si>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</si>
  <si>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</si>
  <si>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</si>
  <si>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</si>
  <si>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</si>
  <si>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</si>
  <si>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</si>
  <si>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</si>
  <si>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</si>
  <si>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</si>
  <si>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</si>
  <si>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</si>
  <si>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</si>
  <si>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</si>
  <si>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</si>
  <si>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</si>
  <si>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</si>
  <si>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</si>
  <si>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</si>
  <si>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</si>
  <si>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</si>
  <si>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</si>
  <si>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</si>
  <si>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</si>
  <si>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</si>
  <si>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</si>
  <si>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</si>
  <si>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</si>
  <si>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</si>
  <si>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</si>
  <si>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</si>
  <si>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</si>
  <si>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</si>
  <si>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</si>
  <si>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</si>
  <si>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</si>
  <si>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</si>
  <si>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</si>
  <si>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</si>
  <si>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</si>
  <si>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</si>
  <si>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</si>
  <si>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</si>
  <si>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</si>
  <si>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</si>
  <si>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</si>
  <si>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</si>
  <si>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</si>
  <si>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</si>
  <si>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</si>
  <si>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</si>
  <si>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</si>
  <si>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</si>
  <si>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</si>
  <si>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</si>
  <si>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</si>
  <si>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</si>
  <si>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</si>
  <si>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</si>
  <si>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</si>
  <si>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</si>
  <si>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</si>
  <si>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</si>
  <si>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</si>
  <si>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</si>
  <si>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</si>
  <si>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</si>
  <si>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</si>
  <si>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</si>
  <si>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</si>
  <si>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</si>
  <si>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</si>
  <si>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</si>
  <si>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</si>
  <si>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</si>
  <si>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</si>
  <si>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</si>
  <si>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</si>
  <si>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</si>
  <si>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</si>
  <si>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</si>
  <si>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</si>
  <si>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</si>
  <si>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</si>
  <si>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</si>
  <si>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</si>
  <si>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</si>
  <si>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</si>
  <si>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</si>
  <si>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</si>
  <si>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</si>
  <si>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</si>
  <si>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</si>
  <si>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</si>
  <si>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</si>
  <si>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</si>
  <si>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</si>
  <si>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</si>
  <si>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</si>
  <si>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</si>
  <si>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</si>
  <si>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</si>
  <si>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</si>
  <si>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</si>
  <si>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</si>
  <si>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</si>
  <si>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</si>
  <si>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</si>
  <si>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</si>
  <si>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</si>
  <si>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</si>
  <si>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</si>
  <si>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</si>
  <si>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</si>
  <si>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</si>
  <si>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</si>
  <si>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</si>
  <si>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</si>
  <si>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</si>
  <si>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</si>
  <si>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</si>
  <si>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</si>
  <si>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</si>
  <si>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</si>
  <si>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</si>
  <si>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</si>
  <si>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</si>
  <si>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</si>
  <si>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</si>
  <si>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</si>
  <si>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</si>
  <si>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</si>
  <si>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</si>
  <si>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</si>
  <si>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</si>
  <si>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</si>
  <si>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</si>
  <si>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</si>
  <si>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</si>
  <si>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</si>
  <si>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</si>
  <si>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</si>
  <si>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</si>
  <si>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</si>
  <si>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</si>
  <si>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</si>
  <si>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</si>
  <si>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</si>
  <si>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</si>
  <si>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</si>
  <si>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</si>
  <si>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</si>
  <si>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</si>
  <si>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</si>
  <si>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</si>
  <si>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</si>
  <si>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</si>
  <si>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</si>
  <si>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</si>
  <si>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</si>
  <si>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</si>
  <si>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</si>
  <si>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</si>
  <si>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</si>
  <si>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</si>
  <si>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</si>
  <si>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</si>
  <si>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</si>
  <si>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</si>
  <si>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</si>
  <si>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</si>
  <si>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</si>
  <si>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</si>
  <si>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</si>
  <si>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</si>
  <si>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</si>
  <si>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</si>
  <si>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</si>
  <si>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</si>
  <si>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</si>
  <si>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</si>
  <si>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</si>
  <si>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</si>
  <si>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</si>
  <si>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</si>
  <si>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</si>
  <si>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</si>
  <si>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</si>
  <si>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</si>
  <si>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</si>
  <si>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</si>
  <si>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</si>
  <si>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</si>
  <si>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</si>
  <si>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</si>
  <si>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</si>
  <si>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</si>
  <si>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</si>
  <si>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</si>
  <si>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</si>
  <si>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</si>
  <si>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</si>
  <si>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</si>
  <si>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</si>
  <si>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</si>
  <si>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</si>
  <si>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</si>
  <si>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</si>
  <si>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</si>
  <si>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</si>
  <si>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</si>
  <si>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</si>
  <si>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</si>
  <si>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</si>
  <si>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</si>
  <si>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</si>
  <si>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</si>
  <si>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</si>
  <si>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</si>
  <si>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</si>
  <si>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</si>
  <si>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</si>
  <si>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</si>
  <si>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</si>
  <si>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</si>
  <si>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</si>
  <si>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</si>
  <si>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</si>
  <si>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</si>
  <si>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</si>
  <si>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</si>
  <si>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</si>
  <si>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</si>
  <si>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</si>
  <si>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</si>
  <si>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</si>
  <si>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</si>
  <si>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</si>
  <si>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</si>
  <si>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</si>
  <si>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</si>
  <si>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</si>
  <si>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</si>
  <si>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</si>
  <si>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</si>
  <si>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</si>
  <si>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</si>
  <si>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</si>
  <si>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</si>
  <si>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</si>
  <si>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</si>
  <si>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</si>
  <si>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</si>
  <si>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</si>
  <si>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</si>
  <si>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</si>
  <si>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</si>
  <si>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</si>
  <si>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</si>
  <si>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</si>
  <si>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</si>
  <si>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</si>
  <si>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</si>
  <si>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</si>
  <si>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</si>
  <si>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</si>
  <si>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</si>
  <si>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</si>
  <si>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</si>
  <si>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</si>
  <si>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</si>
  <si>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</si>
  <si>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</si>
  <si>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</si>
  <si>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</si>
  <si>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</si>
  <si>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</si>
  <si>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</si>
  <si>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</si>
  <si>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</si>
  <si>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</si>
  <si>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</si>
  <si>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</si>
  <si>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</si>
  <si>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</si>
  <si>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</si>
  <si>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</si>
  <si>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</si>
  <si>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</si>
  <si>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</si>
  <si>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</si>
  <si>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</si>
  <si>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</si>
  <si>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</si>
  <si>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</si>
  <si>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</si>
  <si>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</si>
  <si>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</si>
  <si>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</si>
  <si>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</si>
  <si>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</si>
  <si>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</si>
  <si>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</si>
  <si>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</si>
  <si>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</si>
  <si>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</si>
  <si>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</si>
  <si>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</si>
  <si>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</si>
  <si>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</si>
  <si>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</si>
  <si>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</si>
  <si>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</si>
  <si>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</si>
  <si>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</si>
  <si>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</si>
  <si>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</si>
  <si>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</si>
  <si>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</si>
  <si>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</si>
  <si>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</si>
  <si>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</si>
  <si>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</si>
  <si>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</si>
  <si>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</si>
  <si>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</si>
  <si>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</si>
  <si>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</si>
  <si>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</si>
  <si>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</si>
  <si>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</si>
  <si>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</si>
  <si>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</si>
  <si>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</si>
  <si>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</si>
  <si>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</si>
  <si>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</si>
  <si>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</si>
  <si>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</si>
  <si>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</si>
  <si>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</si>
  <si>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</si>
  <si>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</si>
  <si>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</si>
  <si>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</si>
  <si>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</si>
  <si>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</si>
  <si>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</si>
  <si>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</si>
  <si>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</si>
  <si>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</si>
  <si>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</si>
  <si>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</si>
  <si>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</si>
  <si>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</si>
  <si>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</si>
  <si>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</si>
  <si>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</si>
  <si>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</si>
  <si>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</si>
  <si>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</si>
  <si>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</si>
  <si>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</si>
  <si>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</si>
  <si>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</si>
  <si>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</si>
  <si>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</si>
  <si>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</si>
  <si>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</si>
  <si>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</si>
  <si>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</si>
  <si>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</si>
  <si>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</si>
  <si>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</si>
  <si>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</si>
  <si>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</si>
  <si>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</si>
  <si>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</si>
  <si>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</si>
  <si>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</si>
  <si>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</si>
  <si>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</si>
  <si>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</si>
  <si>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</si>
  <si>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</si>
  <si>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</si>
  <si>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</si>
  <si>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</si>
  <si>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</si>
  <si>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</si>
  <si>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</si>
  <si>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</si>
  <si>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</si>
  <si>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</si>
  <si>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</si>
  <si>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</si>
  <si>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</si>
  <si>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</si>
  <si>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</si>
  <si>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</si>
  <si>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</si>
  <si>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</si>
  <si>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</si>
  <si>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</si>
  <si>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</si>
  <si>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</si>
  <si>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</si>
  <si>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</si>
  <si>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</si>
  <si>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</si>
  <si>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</si>
  <si>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</si>
  <si>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</si>
  <si>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</si>
  <si>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</si>
  <si>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</si>
  <si>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</si>
  <si>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</si>
  <si>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</si>
  <si>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</si>
  <si>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</si>
  <si>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</si>
  <si>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</si>
  <si>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</si>
  <si>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</si>
  <si>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</si>
  <si>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</si>
  <si>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</si>
  <si>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</si>
  <si>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</si>
  <si>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</si>
  <si>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</si>
  <si>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</si>
  <si>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</si>
  <si>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</si>
  <si>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</si>
  <si>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</si>
  <si>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</si>
  <si>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</si>
  <si>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</si>
  <si>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</si>
  <si>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</si>
  <si>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</si>
  <si>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</si>
  <si>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</si>
  <si>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</si>
  <si>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</si>
  <si>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</si>
  <si>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</si>
  <si>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</si>
  <si>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</si>
  <si>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</si>
  <si>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</si>
  <si>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</si>
  <si>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</si>
  <si>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</si>
  <si>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</si>
  <si>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</si>
  <si>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</si>
  <si>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</si>
  <si>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</si>
  <si>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</si>
  <si>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</si>
  <si>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</si>
  <si>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</si>
  <si>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</si>
  <si>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</si>
  <si>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</si>
  <si>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</si>
  <si>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</si>
  <si>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</si>
  <si>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</si>
  <si>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</si>
  <si>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</si>
  <si>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</si>
  <si>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</si>
  <si>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</si>
  <si>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</si>
  <si>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</si>
  <si>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</si>
  <si>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</si>
  <si>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</si>
  <si>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</si>
  <si>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</si>
  <si>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</si>
  <si>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</si>
  <si>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</si>
  <si>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</si>
  <si>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</si>
  <si>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</si>
  <si>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</si>
  <si>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</si>
  <si>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</si>
  <si>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</si>
  <si>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</si>
  <si>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</si>
  <si>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</si>
  <si>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</si>
  <si>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</si>
  <si>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</si>
  <si>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</si>
  <si>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</si>
  <si>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</si>
  <si>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</si>
  <si>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</si>
  <si>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</si>
  <si>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</si>
  <si>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</si>
  <si>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</si>
  <si>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</si>
  <si>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</si>
  <si>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</si>
  <si>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</si>
  <si>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</si>
  <si>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</si>
  <si>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</si>
  <si>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</si>
  <si>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</si>
  <si>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</si>
  <si>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</si>
  <si>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</si>
  <si>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</si>
  <si>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</si>
  <si>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</si>
  <si>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</si>
  <si>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</si>
  <si>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</si>
  <si>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</si>
  <si>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</si>
  <si>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</si>
  <si>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</si>
  <si>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</si>
  <si>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</si>
  <si>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</si>
  <si>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</si>
  <si>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</si>
  <si>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</si>
  <si>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</si>
  <si>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</si>
  <si>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</si>
  <si>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</si>
  <si>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</si>
  <si>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</si>
  <si>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</si>
  <si>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</si>
  <si>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</si>
  <si>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</si>
  <si>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</si>
  <si>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</si>
  <si>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</si>
  <si>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</si>
  <si>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</si>
  <si>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</si>
  <si>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</si>
  <si>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</si>
  <si>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</si>
  <si>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</si>
  <si>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</si>
  <si>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</si>
  <si>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</si>
  <si>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</si>
  <si>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</si>
  <si>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</si>
  <si>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</si>
  <si>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</si>
  <si>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</si>
  <si>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</si>
  <si>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</si>
  <si>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</si>
  <si>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</si>
  <si>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</si>
  <si>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</si>
  <si>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</si>
  <si>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</si>
  <si>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</si>
  <si>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</si>
  <si>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</si>
  <si>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</si>
  <si>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</si>
  <si>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</si>
  <si>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</si>
  <si>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</si>
  <si>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</si>
  <si>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</si>
  <si>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</si>
  <si>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</si>
  <si>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</si>
  <si>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</si>
  <si>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</si>
  <si>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</si>
  <si>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</si>
  <si>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</si>
  <si>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</si>
  <si>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</si>
  <si>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</si>
  <si>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</si>
  <si>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</si>
  <si>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</si>
  <si>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</si>
  <si>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</si>
  <si>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</si>
  <si>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</si>
  <si>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</si>
  <si>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</si>
  <si>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</si>
  <si>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</si>
  <si>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</si>
  <si>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</si>
  <si>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</si>
  <si>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</si>
  <si>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</si>
  <si>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</si>
  <si>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</si>
  <si>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</si>
  <si>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</si>
  <si>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</si>
  <si>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</si>
  <si>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</si>
  <si>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</si>
  <si>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</si>
  <si>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</si>
  <si>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</si>
  <si>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</si>
  <si>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</si>
  <si>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</si>
  <si>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</si>
  <si>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</si>
  <si>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</si>
  <si>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</si>
  <si>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</si>
  <si>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</si>
  <si>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</si>
  <si>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</si>
  <si>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</si>
  <si>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</si>
  <si>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</si>
  <si>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</si>
  <si>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</si>
  <si>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</si>
  <si>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</si>
  <si>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</si>
  <si>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</si>
  <si>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</si>
  <si>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</si>
  <si>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</si>
  <si>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</si>
  <si>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</si>
  <si>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</si>
  <si>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</si>
  <si>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</si>
  <si>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</si>
  <si>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</si>
  <si>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</si>
  <si>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</si>
  <si>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</si>
  <si>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</si>
  <si>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</si>
  <si>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</si>
  <si>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</si>
  <si>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</si>
  <si>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</si>
  <si>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</si>
  <si>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</si>
  <si>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</si>
  <si>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</si>
  <si>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</si>
  <si>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</si>
  <si>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</si>
  <si>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</si>
  <si>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</si>
  <si>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</si>
  <si>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</si>
  <si>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</si>
  <si>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</si>
  <si>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</si>
  <si>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</si>
  <si>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</si>
  <si>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</si>
  <si>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</si>
  <si>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</si>
  <si>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</si>
  <si>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</si>
  <si>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</si>
  <si>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</si>
  <si>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</si>
  <si>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</si>
  <si>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</si>
  <si>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</si>
  <si>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</si>
  <si>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</si>
  <si>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</si>
  <si>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</si>
  <si>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</si>
  <si>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</si>
  <si>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</si>
  <si>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</si>
  <si>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</si>
  <si>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</si>
  <si>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</si>
  <si>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</si>
  <si>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</si>
  <si>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</si>
  <si>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</si>
  <si>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</si>
  <si>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</si>
  <si>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</si>
  <si>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</si>
  <si>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</si>
  <si>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</si>
  <si>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</si>
  <si>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</si>
  <si>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</si>
  <si>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</si>
  <si>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</si>
  <si>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</si>
  <si>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</si>
  <si>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</si>
  <si>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</si>
  <si>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</si>
  <si>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</si>
  <si>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</si>
  <si>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</si>
  <si>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</si>
  <si>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</si>
  <si>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</si>
  <si>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</si>
  <si>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</si>
  <si>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</si>
  <si>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</si>
  <si>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</si>
  <si>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</si>
  <si>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</si>
  <si>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</si>
  <si>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</si>
  <si>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</si>
  <si>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</si>
  <si>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</si>
  <si>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</si>
  <si>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</si>
  <si>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</si>
  <si>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</si>
  <si>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</si>
  <si>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</si>
  <si>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</si>
  <si>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</si>
  <si>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</si>
  <si>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</si>
  <si>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</si>
  <si>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</si>
  <si>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</si>
  <si>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</si>
  <si>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</si>
  <si>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</si>
  <si>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</si>
  <si>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</si>
  <si>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</si>
  <si>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</si>
  <si>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</si>
  <si>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</si>
  <si>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</si>
  <si>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</si>
  <si>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</si>
  <si>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</si>
  <si>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</si>
  <si>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</si>
  <si>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</si>
  <si>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</si>
  <si>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</si>
  <si>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</si>
  <si>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</si>
  <si>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</si>
  <si>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</si>
  <si>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</si>
  <si>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</si>
  <si>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</si>
  <si>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</si>
  <si>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</si>
  <si>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</si>
  <si>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</si>
  <si>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</si>
  <si>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</si>
  <si>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</si>
  <si>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</si>
  <si>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</si>
  <si>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</si>
  <si>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</si>
  <si>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</si>
  <si>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</si>
  <si>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</si>
  <si>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</si>
  <si>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</si>
  <si>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</si>
  <si>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</si>
  <si>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</si>
  <si>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</si>
  <si>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</si>
  <si>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</si>
  <si>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</si>
  <si>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</si>
  <si>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</si>
  <si>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</si>
  <si>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</si>
  <si>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</si>
  <si>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</si>
  <si>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</si>
  <si>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</si>
  <si>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</si>
  <si>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</si>
  <si>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</si>
  <si>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</si>
  <si>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</si>
  <si>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</si>
  <si>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</si>
  <si>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</si>
  <si>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</si>
  <si>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</si>
  <si>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</si>
  <si>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</si>
  <si>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</si>
  <si>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</si>
  <si>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</si>
  <si>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</si>
  <si>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</si>
  <si>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</si>
  <si>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</si>
  <si>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</si>
  <si>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</si>
  <si>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</si>
  <si>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</si>
  <si>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</si>
  <si>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</si>
  <si>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</si>
  <si>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</si>
  <si>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</si>
  <si>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</si>
  <si>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</si>
  <si>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</si>
  <si>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</si>
  <si>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</si>
  <si>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</si>
  <si>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</si>
  <si>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</si>
  <si>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</si>
  <si>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</si>
  <si>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</si>
  <si>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</si>
  <si>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</si>
  <si>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</si>
  <si>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</si>
  <si>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</si>
  <si>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</si>
  <si>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</si>
  <si>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</si>
  <si>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</si>
  <si>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</si>
  <si>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</si>
  <si>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</si>
  <si>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</si>
  <si>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</si>
  <si>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</si>
  <si>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</si>
  <si>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</si>
  <si>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</si>
  <si>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</si>
  <si>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</si>
  <si>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</si>
  <si>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</si>
  <si>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</si>
  <si>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</si>
  <si>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</si>
  <si>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</si>
  <si>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</si>
  <si>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</si>
  <si>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</si>
  <si>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</si>
  <si>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</si>
  <si>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</si>
  <si>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</si>
  <si>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</si>
  <si>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</si>
  <si>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</si>
  <si>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</si>
  <si>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</si>
  <si>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</si>
  <si>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</si>
  <si>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</si>
  <si>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</si>
  <si>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</si>
  <si>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</si>
  <si>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</si>
  <si>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</si>
  <si>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</si>
  <si>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</si>
  <si>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</si>
  <si>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</si>
  <si>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</si>
  <si>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</si>
  <si>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</si>
  <si>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</si>
  <si>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</si>
  <si>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</si>
  <si>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</si>
  <si>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</si>
  <si>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</si>
  <si>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</si>
  <si>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</si>
  <si>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</si>
  <si>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</si>
  <si>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</si>
  <si>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</si>
  <si>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</si>
  <si>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</si>
  <si>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</si>
  <si>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</si>
  <si>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</si>
  <si>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</si>
  <si>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</si>
  <si>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</si>
  <si>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</si>
  <si>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</si>
  <si>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</si>
  <si>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</si>
  <si>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</si>
  <si>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</si>
  <si>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</si>
  <si>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</si>
  <si>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</si>
  <si>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</si>
  <si>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</si>
  <si>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</si>
  <si>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</si>
  <si>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</si>
  <si>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</si>
  <si>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</si>
  <si>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</si>
  <si>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</si>
  <si>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</si>
  <si>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</si>
  <si>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</si>
  <si>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</si>
  <si>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</si>
  <si>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</si>
  <si>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</si>
  <si>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</si>
  <si>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</si>
  <si>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</si>
  <si>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</si>
  <si>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</si>
  <si>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</si>
  <si>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</si>
  <si>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</si>
  <si>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</si>
  <si>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</si>
  <si>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</si>
  <si>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</si>
  <si>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</si>
  <si>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</si>
  <si>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</si>
  <si>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</si>
  <si>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</si>
  <si>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</si>
  <si>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</si>
  <si>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</si>
  <si>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</si>
  <si>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</si>
  <si>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</si>
  <si>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</si>
  <si>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</si>
  <si>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</si>
  <si>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</si>
  <si>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</si>
  <si>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</si>
  <si>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</si>
  <si>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</si>
  <si>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</si>
  <si>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</si>
  <si>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</si>
  <si>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</si>
  <si>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</si>
  <si>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</si>
  <si>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</si>
  <si>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</si>
  <si>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</si>
  <si>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</si>
  <si>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</si>
  <si>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</si>
  <si>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</si>
  <si>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</si>
  <si>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</si>
  <si>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</si>
  <si>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</si>
  <si>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</si>
  <si>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</si>
  <si>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</si>
  <si>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</si>
  <si>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</si>
  <si>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</si>
  <si>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</si>
  <si>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</si>
  <si>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</si>
  <si>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</si>
  <si>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</si>
  <si>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</si>
  <si>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</si>
  <si>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</si>
  <si>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</si>
  <si>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</si>
  <si>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</si>
  <si>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</si>
  <si>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</si>
  <si>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</si>
  <si>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</si>
  <si>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</si>
  <si>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</si>
  <si>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</si>
  <si>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</si>
  <si>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</si>
  <si>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</si>
  <si>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</si>
  <si>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</si>
  <si>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</si>
  <si>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</si>
  <si>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</si>
  <si>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</si>
  <si>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</si>
  <si>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</si>
  <si>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</si>
  <si>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</si>
  <si>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</si>
  <si>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</si>
  <si>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</si>
  <si>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</si>
  <si>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</si>
  <si>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</si>
  <si>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</si>
  <si>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</si>
  <si>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</si>
  <si>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</si>
  <si>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</si>
  <si>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</si>
  <si>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</si>
  <si>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</si>
  <si>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</si>
  <si>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</si>
  <si>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</si>
  <si>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</si>
  <si>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</si>
  <si>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</si>
  <si>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</si>
  <si>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</si>
  <si>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</si>
  <si>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</si>
  <si>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</si>
  <si>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</si>
  <si>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</si>
  <si>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</si>
  <si>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</si>
  <si>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</si>
  <si>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</si>
  <si>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</si>
  <si>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</si>
  <si>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</si>
  <si>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</si>
  <si>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</si>
  <si>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</si>
  <si>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</si>
  <si>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</si>
  <si>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</si>
  <si>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</si>
  <si>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</si>
  <si>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</si>
  <si>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</si>
  <si>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</si>
  <si>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</si>
  <si>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</si>
  <si>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</si>
  <si>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</si>
  <si>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</si>
  <si>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</si>
  <si>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</si>
  <si>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</si>
  <si>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</si>
  <si>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</si>
  <si>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</si>
  <si>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</si>
  <si>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</si>
  <si>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</si>
  <si>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</si>
  <si>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</si>
  <si>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</si>
  <si>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</si>
  <si>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</si>
  <si>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</si>
  <si>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</si>
  <si>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</si>
  <si>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</si>
  <si>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</si>
  <si>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</si>
  <si>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</si>
  <si>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</si>
  <si>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</si>
  <si>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</si>
  <si>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</si>
  <si>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</si>
  <si>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</si>
  <si>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</si>
  <si>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</si>
  <si>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</si>
  <si>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</si>
  <si>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</si>
  <si>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</si>
  <si>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</si>
  <si>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</si>
  <si>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</si>
  <si>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</si>
  <si>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</si>
  <si>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</si>
  <si>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</si>
  <si>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</si>
  <si>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</si>
  <si>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</si>
  <si>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</si>
  <si>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</si>
  <si>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</si>
  <si>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</si>
  <si>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</si>
  <si>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</si>
  <si>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</si>
  <si>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</si>
  <si>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</si>
  <si>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</si>
  <si>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</si>
  <si>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</si>
  <si>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</si>
  <si>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</si>
  <si>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</si>
  <si>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</si>
  <si>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</si>
  <si>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</si>
  <si>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</si>
  <si>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</si>
  <si>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</si>
  <si>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</si>
  <si>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</si>
  <si>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</si>
  <si>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</si>
  <si>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</si>
  <si>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</si>
  <si>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</si>
  <si>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</si>
  <si>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</si>
  <si>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</si>
  <si>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</si>
  <si>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</si>
  <si>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</si>
  <si>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</si>
  <si>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</si>
  <si>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</si>
  <si>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</si>
  <si>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</si>
  <si>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</si>
  <si>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</si>
  <si>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</si>
  <si>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</si>
  <si>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</si>
  <si>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</si>
  <si>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</si>
  <si>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</si>
  <si>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</si>
  <si>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</si>
  <si>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</si>
  <si>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</si>
  <si>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</si>
  <si>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</si>
  <si>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</si>
  <si>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</si>
  <si>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</si>
  <si>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</si>
  <si>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</si>
  <si>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</si>
  <si>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</si>
  <si>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</si>
  <si>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</si>
  <si>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</si>
  <si>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</si>
  <si>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</si>
  <si>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</si>
  <si>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</si>
  <si>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</si>
  <si>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</si>
  <si>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</si>
  <si>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</si>
  <si>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</si>
  <si>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</si>
  <si>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</si>
  <si>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</si>
  <si>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</si>
  <si>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</si>
  <si>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</si>
  <si>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</si>
  <si>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</si>
  <si>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</si>
  <si>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</si>
  <si>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</si>
  <si>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</si>
  <si>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</si>
  <si>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</si>
  <si>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</si>
  <si>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</si>
  <si>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</si>
  <si>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</si>
  <si>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</si>
  <si>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</si>
  <si>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</si>
  <si>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</si>
  <si>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</si>
  <si>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</si>
  <si>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</si>
  <si>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</si>
  <si>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</si>
  <si>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</si>
  <si>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</si>
  <si>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</si>
  <si>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</si>
  <si>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</si>
  <si>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</si>
  <si>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</si>
  <si>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</si>
  <si>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</si>
  <si>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</si>
  <si>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</si>
  <si>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</si>
  <si>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</si>
  <si>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</si>
  <si>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</si>
  <si>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</si>
  <si>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</si>
  <si>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</si>
  <si>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</si>
  <si>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</si>
  <si>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</si>
  <si>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</si>
  <si>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</si>
  <si>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</si>
  <si>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</si>
  <si>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</si>
  <si>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</si>
  <si>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</si>
  <si>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</si>
  <si>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</si>
  <si>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</si>
  <si>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</si>
  <si>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</si>
  <si>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</si>
  <si>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</si>
  <si>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</si>
  <si>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</si>
  <si>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</si>
  <si>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</si>
  <si>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</si>
  <si>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</si>
  <si>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</si>
  <si>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</si>
  <si>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</si>
  <si>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</si>
  <si>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</si>
  <si>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</si>
  <si>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</si>
  <si>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</si>
  <si>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</si>
  <si>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</si>
  <si>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</si>
  <si>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</si>
  <si>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</si>
  <si>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</si>
  <si>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</si>
  <si>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</si>
  <si>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</si>
  <si>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</si>
  <si>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</si>
  <si>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</si>
  <si>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</si>
  <si>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</si>
  <si>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</si>
  <si>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</si>
  <si>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</si>
  <si>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</si>
  <si>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</si>
  <si>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</si>
  <si>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</si>
  <si>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</si>
  <si>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</si>
  <si>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</si>
  <si>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</si>
  <si>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</si>
  <si>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</si>
  <si>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</si>
  <si>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</si>
  <si>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</si>
  <si>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</si>
  <si>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</si>
  <si>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</si>
  <si>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</si>
  <si>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</si>
  <si>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</si>
  <si>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</si>
  <si>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</si>
  <si>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</si>
  <si>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</si>
  <si>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</si>
  <si>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</si>
  <si>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</si>
  <si>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</si>
  <si>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</si>
  <si>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</si>
  <si>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</si>
  <si>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</si>
  <si>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</si>
  <si>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</si>
  <si>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</si>
  <si>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</si>
  <si>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</si>
  <si>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</si>
  <si>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</si>
  <si>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</si>
  <si>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</si>
  <si>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</si>
  <si>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</si>
  <si>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</si>
  <si>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</si>
  <si>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</si>
  <si>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</si>
  <si>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</si>
  <si>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</si>
  <si>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</si>
  <si>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</si>
  <si>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</si>
  <si>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</si>
  <si>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</si>
  <si>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</si>
  <si>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</si>
  <si>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</si>
  <si>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</si>
  <si>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</si>
  <si>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</si>
  <si>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</si>
  <si>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</si>
  <si>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</si>
  <si>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</si>
  <si>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</si>
  <si>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</si>
  <si>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</si>
  <si>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</si>
  <si>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</si>
  <si>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</si>
  <si>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</si>
  <si>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</si>
  <si>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</si>
  <si>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</si>
  <si>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</si>
  <si>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</si>
  <si>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</si>
  <si>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</si>
  <si>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</si>
  <si>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</si>
  <si>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</si>
  <si>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</si>
  <si>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</si>
  <si>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</si>
  <si>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</si>
  <si>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</si>
  <si>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</si>
  <si>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</si>
  <si>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</si>
  <si>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</si>
  <si>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</si>
  <si>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</si>
  <si>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</si>
  <si>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</si>
  <si>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</si>
  <si>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</si>
  <si>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</si>
  <si>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</si>
  <si>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</si>
  <si>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</si>
  <si>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</si>
  <si>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</si>
  <si>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</si>
  <si>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</si>
  <si>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</si>
  <si>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</si>
  <si>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</si>
  <si>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</si>
  <si>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</si>
  <si>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</si>
  <si>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</si>
  <si>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</si>
  <si>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</si>
  <si>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</si>
  <si>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</si>
  <si>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</si>
  <si>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</si>
  <si>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</si>
  <si>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</si>
  <si>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</si>
  <si>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</si>
  <si>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</si>
  <si>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</si>
  <si>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</si>
  <si>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</si>
  <si>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</si>
  <si>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</si>
  <si>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</si>
  <si>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</si>
  <si>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</si>
  <si>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</si>
  <si>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</si>
  <si>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</si>
  <si>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</si>
  <si>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</si>
  <si>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</si>
  <si>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</si>
  <si>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</si>
  <si>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</si>
  <si>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</si>
  <si>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</si>
  <si>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</si>
  <si>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</si>
  <si>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</si>
  <si>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</si>
  <si>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</si>
  <si>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</si>
  <si>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</si>
  <si>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</si>
  <si>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</si>
  <si>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</si>
  <si>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</si>
  <si>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</si>
  <si>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</si>
  <si>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</si>
  <si>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</si>
  <si>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</si>
  <si>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</si>
  <si>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</si>
  <si>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</si>
  <si>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</si>
  <si>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</si>
  <si>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</si>
  <si>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</si>
  <si>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</si>
  <si>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</si>
  <si>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</si>
  <si>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</si>
  <si>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</si>
  <si>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</si>
  <si>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</si>
  <si>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</si>
  <si>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</si>
  <si>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</si>
  <si>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</si>
  <si>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</si>
  <si>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</si>
  <si>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</si>
  <si>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</si>
  <si>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</si>
  <si>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</si>
  <si>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</si>
  <si>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</si>
  <si>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</si>
  <si>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</si>
  <si>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</si>
  <si>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</si>
  <si>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</si>
  <si>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</si>
  <si>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</si>
  <si>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</si>
  <si>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</si>
  <si>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</si>
  <si>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</si>
  <si>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</si>
  <si>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</si>
  <si>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</si>
  <si>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</si>
  <si>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</si>
  <si>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</si>
  <si>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</si>
  <si>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</si>
  <si>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</si>
  <si>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</si>
  <si>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</si>
  <si>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</si>
  <si>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</si>
  <si>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</si>
  <si>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</si>
  <si>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</si>
  <si>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</si>
  <si>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</si>
  <si>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</si>
  <si>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</si>
  <si>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</si>
  <si>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</si>
  <si>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</si>
  <si>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</si>
  <si>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</si>
  <si>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</si>
  <si>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</si>
  <si>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</si>
  <si>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</si>
  <si>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</si>
  <si>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</si>
  <si>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</si>
  <si>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</si>
  <si>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</si>
  <si>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</si>
  <si>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</si>
  <si>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</si>
  <si>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</si>
  <si>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</si>
  <si>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</si>
  <si>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</si>
  <si>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</si>
  <si>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</si>
  <si>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</si>
  <si>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</si>
  <si>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</si>
  <si>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</si>
  <si>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</si>
  <si>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</si>
  <si>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</si>
  <si>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</si>
  <si>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</si>
  <si>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</si>
  <si>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</si>
  <si>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</si>
  <si>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</si>
  <si>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</si>
  <si>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</si>
  <si>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</si>
  <si>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</si>
  <si>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</si>
  <si>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</si>
  <si>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</si>
  <si>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</si>
  <si>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</si>
  <si>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</si>
  <si>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</si>
  <si>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</si>
  <si>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</si>
  <si>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</si>
  <si>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</si>
  <si>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</si>
  <si>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</si>
  <si>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</si>
  <si>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</si>
  <si>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</si>
  <si>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</si>
  <si>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</si>
  <si>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</si>
  <si>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</si>
  <si>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</si>
  <si>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</si>
  <si>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</si>
  <si>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</si>
  <si>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</si>
  <si>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</si>
  <si>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</si>
  <si>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</si>
  <si>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</si>
  <si>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</si>
  <si>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</si>
  <si>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</si>
  <si>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</si>
  <si>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</si>
  <si>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</si>
  <si>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</si>
  <si>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</si>
  <si>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</si>
  <si>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</si>
  <si>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</si>
  <si>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</si>
  <si>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</si>
  <si>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</si>
  <si>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</si>
  <si>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</si>
  <si>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</si>
  <si>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</si>
  <si>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</si>
  <si>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</si>
  <si>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</si>
  <si>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</si>
  <si>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</si>
  <si>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</si>
  <si>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</si>
  <si>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</si>
  <si>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</si>
  <si>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</si>
  <si>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</si>
  <si>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</si>
  <si>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</si>
  <si>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</si>
  <si>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</si>
  <si>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</si>
  <si>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</si>
  <si>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</si>
  <si>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</si>
  <si>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</si>
  <si>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</si>
  <si>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</si>
  <si>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</si>
  <si>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</si>
  <si>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</si>
  <si>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</si>
  <si>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</si>
  <si>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</si>
  <si>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</si>
  <si>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</si>
  <si>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</si>
  <si>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</si>
  <si>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</si>
  <si>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</si>
  <si>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</si>
  <si>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</si>
  <si>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</si>
  <si>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</si>
  <si>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</si>
  <si>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</si>
  <si>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</si>
  <si>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</si>
  <si>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</si>
  <si>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</si>
  <si>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</si>
  <si>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</si>
  <si>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</si>
  <si>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</si>
  <si>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</si>
  <si>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</si>
  <si>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</si>
  <si>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</si>
  <si>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</si>
  <si>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</si>
  <si>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</si>
  <si>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</si>
  <si>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</si>
  <si>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</si>
  <si>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</si>
  <si>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</si>
  <si>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</si>
  <si>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</si>
  <si>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</si>
  <si>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</si>
  <si>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</si>
  <si>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</si>
  <si>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</si>
  <si>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</si>
  <si>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</si>
  <si>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</si>
  <si>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</si>
  <si>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</si>
  <si>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</si>
  <si>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</si>
  <si>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</si>
  <si>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</si>
  <si>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</si>
  <si>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</si>
  <si>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</si>
  <si>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</si>
  <si>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</si>
  <si>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</si>
  <si>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</si>
  <si>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</si>
  <si>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</si>
  <si>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</si>
  <si>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</si>
  <si>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</si>
  <si>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</si>
  <si>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</si>
  <si>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</si>
  <si>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</si>
  <si>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</si>
  <si>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</si>
  <si>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</si>
  <si>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</si>
  <si>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</si>
  <si>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</si>
  <si>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</si>
  <si>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</si>
  <si>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</si>
  <si>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</si>
  <si>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</si>
  <si>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</si>
  <si>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</si>
  <si>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</si>
  <si>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</si>
  <si>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</si>
  <si>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</si>
  <si>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</si>
  <si>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</si>
  <si>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</si>
  <si>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</si>
  <si>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</si>
  <si>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</si>
  <si>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</si>
  <si>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</si>
  <si>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</si>
  <si>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</si>
  <si>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</si>
  <si>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</si>
  <si>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</si>
  <si>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</si>
  <si>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</si>
  <si>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</si>
  <si>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</si>
  <si>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</si>
  <si>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</si>
  <si>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</si>
  <si>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</si>
  <si>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</si>
  <si>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</si>
  <si>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</si>
  <si>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</si>
  <si>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</si>
  <si>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</si>
  <si>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</si>
  <si>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</si>
  <si>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</si>
  <si>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</si>
  <si>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</si>
  <si>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</si>
  <si>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</si>
  <si>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</si>
  <si>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</si>
  <si>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</si>
  <si>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</si>
  <si>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</si>
  <si>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</si>
  <si>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</si>
  <si>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</si>
  <si>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</si>
  <si>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</si>
  <si>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</si>
  <si>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</si>
  <si>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</si>
  <si>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</si>
  <si>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</si>
  <si>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</si>
  <si>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</si>
  <si>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</si>
  <si>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</si>
  <si>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</si>
  <si>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</si>
  <si>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</si>
  <si>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</si>
  <si>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</si>
  <si>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</si>
  <si>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</si>
  <si>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</si>
  <si>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</si>
  <si>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</si>
  <si>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</si>
  <si>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</si>
  <si>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</si>
  <si>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</si>
  <si>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</si>
  <si>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</si>
  <si>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</si>
  <si>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</si>
  <si>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</si>
  <si>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</si>
  <si>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</si>
  <si>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</si>
  <si>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</si>
  <si>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</si>
  <si>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</si>
  <si>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</si>
  <si>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</si>
  <si>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</si>
  <si>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</si>
  <si>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</si>
  <si>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</si>
  <si>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</si>
  <si>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</si>
  <si>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</si>
  <si>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</si>
  <si>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</si>
  <si>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</si>
  <si>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</si>
  <si>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</si>
  <si>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</si>
  <si>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</si>
  <si>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</si>
  <si>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</si>
  <si>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</si>
  <si>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</si>
  <si>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</si>
  <si>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</si>
  <si>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</si>
  <si>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</si>
  <si>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</si>
  <si>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</si>
  <si>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</si>
  <si>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</si>
  <si>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</si>
  <si>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</si>
  <si>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</si>
  <si>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</si>
  <si>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</si>
  <si>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</si>
  <si>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</si>
  <si>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</si>
  <si>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</si>
  <si>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</si>
  <si>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</si>
  <si>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</si>
  <si>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</si>
  <si>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</si>
  <si>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</si>
  <si>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</si>
  <si>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</si>
  <si>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</si>
  <si>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</si>
  <si>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</si>
  <si>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</si>
  <si>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</si>
  <si>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</si>
  <si>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</si>
  <si>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</si>
  <si>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</si>
  <si>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</si>
  <si>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</si>
  <si>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</si>
  <si>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</si>
  <si>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</si>
  <si>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</si>
  <si>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</si>
  <si>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</si>
  <si>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</si>
  <si>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</si>
  <si>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</si>
  <si>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</si>
  <si>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</si>
  <si>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</si>
  <si>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</si>
  <si>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</si>
  <si>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</si>
  <si>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</si>
  <si>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</si>
  <si>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</si>
  <si>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</si>
  <si>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</si>
  <si>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</si>
  <si>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</si>
  <si>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</si>
  <si>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</si>
  <si>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</si>
  <si>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</si>
  <si>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</si>
  <si>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</si>
  <si>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</si>
  <si>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</si>
  <si>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</si>
  <si>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</si>
  <si>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</si>
  <si>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</si>
  <si>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</si>
  <si>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</si>
  <si>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</si>
  <si>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</si>
  <si>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</si>
  <si>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</si>
  <si>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</si>
  <si>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</si>
  <si>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</si>
  <si>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</si>
  <si>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</si>
  <si>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</si>
  <si>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</si>
  <si>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</si>
  <si>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</si>
  <si>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</si>
  <si>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</si>
  <si>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</si>
  <si>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</si>
  <si>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</si>
  <si>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</si>
  <si>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</si>
  <si>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</si>
  <si>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</si>
  <si>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</si>
  <si>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</si>
  <si>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</si>
  <si>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</si>
  <si>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</si>
  <si>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</si>
  <si>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</si>
  <si>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</si>
  <si>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</si>
  <si>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</si>
  <si>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</si>
  <si>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</si>
  <si>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</si>
  <si>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</si>
  <si>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</si>
  <si>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</si>
  <si>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</si>
  <si>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</si>
  <si>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</si>
  <si>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</si>
  <si>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</si>
  <si>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</si>
  <si>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</si>
  <si>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</si>
  <si>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</si>
  <si>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</si>
  <si>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</si>
  <si>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</si>
  <si>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</si>
  <si>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</si>
  <si>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</si>
  <si>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</si>
  <si>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</si>
  <si>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</si>
  <si>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</si>
  <si>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</si>
  <si>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</si>
  <si>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</si>
  <si>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</si>
  <si>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</si>
  <si>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</si>
  <si>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</si>
  <si>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</si>
  <si>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</si>
  <si>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</si>
  <si>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</si>
  <si>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</si>
  <si>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</si>
  <si>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</si>
  <si>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</si>
  <si>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</si>
  <si>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</si>
  <si>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</si>
  <si>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</si>
  <si>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</si>
  <si>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</si>
  <si>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</si>
  <si>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</si>
  <si>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</si>
  <si>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</si>
  <si>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</si>
  <si>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</si>
  <si>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</si>
  <si>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</si>
  <si>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</si>
  <si>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</si>
  <si>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</si>
  <si>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</si>
  <si>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</si>
  <si>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</si>
  <si>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</si>
  <si>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</si>
  <si>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</si>
  <si>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</si>
  <si>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</si>
  <si>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</si>
  <si>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</si>
  <si>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</si>
  <si>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</si>
  <si>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</si>
  <si>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</si>
  <si>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</si>
  <si>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</si>
  <si>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</si>
  <si>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</si>
  <si>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</si>
  <si>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</si>
  <si>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</si>
  <si>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</si>
  <si>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</si>
  <si>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</si>
  <si>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</si>
  <si>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</si>
  <si>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</si>
  <si>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</si>
  <si>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</si>
  <si>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</si>
  <si>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</si>
  <si>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</si>
  <si>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</si>
  <si>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</si>
  <si>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</si>
  <si>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</si>
  <si>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</si>
  <si>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</si>
  <si>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</si>
  <si>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</si>
  <si>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</si>
  <si>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</si>
  <si>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</si>
  <si>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</si>
  <si>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</si>
  <si>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</si>
  <si>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</si>
  <si>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</si>
  <si>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</si>
  <si>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</si>
  <si>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</si>
  <si>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</si>
  <si>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</si>
  <si>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</si>
  <si>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</si>
  <si>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</si>
  <si>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</si>
  <si>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</si>
  <si>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</si>
  <si>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</si>
  <si>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</si>
  <si>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</si>
  <si>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</si>
  <si>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</si>
  <si>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</si>
  <si>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</si>
  <si>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</si>
  <si>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</si>
  <si>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</si>
  <si>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</si>
  <si>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</si>
  <si>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</si>
  <si>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</si>
  <si>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</si>
  <si>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</si>
  <si>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</si>
  <si>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</si>
  <si>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</si>
  <si>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</si>
  <si>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</si>
  <si>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</si>
  <si>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</si>
  <si>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</si>
  <si>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</si>
  <si>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</si>
  <si>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</si>
  <si>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</si>
  <si>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</si>
  <si>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</si>
  <si>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</si>
  <si>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</si>
  <si>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</si>
  <si>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</si>
  <si>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</si>
  <si>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</si>
  <si>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</si>
  <si>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</si>
  <si>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</si>
  <si>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</si>
  <si>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</si>
  <si>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</si>
  <si>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</si>
  <si>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</si>
  <si>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</si>
  <si>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</si>
  <si>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</si>
  <si>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</si>
  <si>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</si>
  <si>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</si>
  <si>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</si>
  <si>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</si>
  <si>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</si>
  <si>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</si>
  <si>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</si>
  <si>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</si>
  <si>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</si>
  <si>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</si>
  <si>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</si>
  <si>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</si>
  <si>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</si>
  <si>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</si>
  <si>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</si>
  <si>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</si>
  <si>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</si>
  <si>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</si>
  <si>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</si>
  <si>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</si>
  <si>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</si>
  <si>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</si>
  <si>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</si>
  <si>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</si>
  <si>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</si>
  <si>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</si>
  <si>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</si>
  <si>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</si>
  <si>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</si>
  <si>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</si>
  <si>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</si>
  <si>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</si>
  <si>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</si>
  <si>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</si>
  <si>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</si>
  <si>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</si>
  <si>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</si>
  <si>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</si>
  <si>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</si>
  <si>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</si>
  <si>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</si>
  <si>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</si>
  <si>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</si>
  <si>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</si>
  <si>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</si>
  <si>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</si>
  <si>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</si>
  <si>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</si>
  <si>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</si>
  <si>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</si>
  <si>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</si>
  <si>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</si>
  <si>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</si>
  <si>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</si>
  <si>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</si>
  <si>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</si>
  <si>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</si>
  <si>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</si>
  <si>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</si>
  <si>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</si>
  <si>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</si>
  <si>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</si>
  <si>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</si>
  <si>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</si>
  <si>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</si>
  <si>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</si>
  <si>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</si>
  <si>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</si>
  <si>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</si>
  <si>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</si>
  <si>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</si>
  <si>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</si>
  <si>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</si>
  <si>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</si>
  <si>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</si>
  <si>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</si>
  <si>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</si>
  <si>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</si>
  <si>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</si>
  <si>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</si>
  <si>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</si>
  <si>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</si>
  <si>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</si>
  <si>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</si>
  <si>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</si>
  <si>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</si>
  <si>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</si>
  <si>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</si>
  <si>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</si>
  <si>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</si>
  <si>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</si>
  <si>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</si>
  <si>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</si>
  <si>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</si>
  <si>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</si>
  <si>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</si>
  <si>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</si>
  <si>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</si>
  <si>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</si>
  <si>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</si>
  <si>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</si>
  <si>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</si>
  <si>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</si>
  <si>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</si>
  <si>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</si>
  <si>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</si>
  <si>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</si>
  <si>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</si>
  <si>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</si>
  <si>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</si>
  <si>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</si>
  <si>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</si>
  <si>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</si>
  <si>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</si>
  <si>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</si>
  <si>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</si>
  <si>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</si>
  <si>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</si>
  <si>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</si>
  <si>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</si>
  <si>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</si>
  <si>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</si>
  <si>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</si>
  <si>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</si>
  <si>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</si>
  <si>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</si>
  <si>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</si>
  <si>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</si>
  <si>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</si>
  <si>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</si>
  <si>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</si>
  <si>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</si>
  <si>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</si>
  <si>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</si>
  <si>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</si>
  <si>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</si>
  <si>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</si>
  <si>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</si>
  <si>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</si>
  <si>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</si>
  <si>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</si>
  <si>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</si>
  <si>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</si>
  <si>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</si>
  <si>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</si>
  <si>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</si>
  <si>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</si>
  <si>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</si>
  <si>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</si>
  <si>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</si>
  <si>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</si>
  <si>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</si>
  <si>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</si>
  <si>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</si>
  <si>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</si>
  <si>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</si>
  <si>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</si>
  <si>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</si>
  <si>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</si>
  <si>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</si>
  <si>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</si>
  <si>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</si>
  <si>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</si>
  <si>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</si>
  <si>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</si>
  <si>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</si>
  <si>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</si>
  <si>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</si>
  <si>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</si>
  <si>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</si>
  <si>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</si>
  <si>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</si>
  <si>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</si>
  <si>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</si>
  <si>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</si>
  <si>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</si>
  <si>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</si>
  <si>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</si>
  <si>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</si>
  <si>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</si>
  <si>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</si>
  <si>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</si>
  <si>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</si>
  <si>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</si>
  <si>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</si>
  <si>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</si>
  <si>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</si>
  <si>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</si>
  <si>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</si>
  <si>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</si>
  <si>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</si>
  <si>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</si>
  <si>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</si>
  <si>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</si>
  <si>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</si>
  <si>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</si>
  <si>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</si>
  <si>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</si>
  <si>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</si>
  <si>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</si>
  <si>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</si>
  <si>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</si>
  <si>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</si>
  <si>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</si>
  <si>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</si>
  <si>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</si>
  <si>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</si>
  <si>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</si>
  <si>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</si>
  <si>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</si>
  <si>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</si>
  <si>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</si>
  <si>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</si>
  <si>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</si>
  <si>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</si>
  <si>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</si>
  <si>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</si>
  <si>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</si>
  <si>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</si>
  <si>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</si>
  <si>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</si>
  <si>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</si>
  <si>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</si>
  <si>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</si>
  <si>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</si>
  <si>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</si>
  <si>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</si>
  <si>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</si>
  <si>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</si>
  <si>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</si>
  <si>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</si>
  <si>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</si>
  <si>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</si>
  <si>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</si>
  <si>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</si>
  <si>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</si>
  <si>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</si>
  <si>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</si>
  <si>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</si>
  <si>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</si>
  <si>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</si>
  <si>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</si>
  <si>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</si>
  <si>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</si>
  <si>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</si>
  <si>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</si>
  <si>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</si>
  <si>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</si>
  <si>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</si>
  <si>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</si>
  <si>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</si>
  <si>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</si>
  <si>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</si>
  <si>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</si>
  <si>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</si>
  <si>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</si>
  <si>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</si>
  <si>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</si>
  <si>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</si>
  <si>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</si>
  <si>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</si>
  <si>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</si>
  <si>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</si>
  <si>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</si>
  <si>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</si>
  <si>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</si>
  <si>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</si>
  <si>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</si>
  <si>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</si>
  <si>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</si>
  <si>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</si>
  <si>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</si>
  <si>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</si>
  <si>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</si>
  <si>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</si>
  <si>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</si>
  <si>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</si>
  <si>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</si>
  <si>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</si>
  <si>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</si>
  <si>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</si>
  <si>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</si>
  <si>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</si>
  <si>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</si>
  <si>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</si>
  <si>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</si>
  <si>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</si>
  <si>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</si>
  <si>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</si>
  <si>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</si>
  <si>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</si>
  <si>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</si>
  <si>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</si>
  <si>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</si>
  <si>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</si>
  <si>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</si>
  <si>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</si>
  <si>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</si>
  <si>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</si>
  <si>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</si>
  <si>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</si>
  <si>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</si>
  <si>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</si>
  <si>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</si>
  <si>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</si>
  <si>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</si>
  <si>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</si>
  <si>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</si>
  <si>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</si>
  <si>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</si>
  <si>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</si>
  <si>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</si>
  <si>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</si>
  <si>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</si>
  <si>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</si>
  <si>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</si>
  <si>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</si>
  <si>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</si>
  <si>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</si>
  <si>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</si>
  <si>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</si>
  <si>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</si>
  <si>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</si>
  <si>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</si>
  <si>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</si>
  <si>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</si>
  <si>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</si>
  <si>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</si>
  <si>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</si>
  <si>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</si>
  <si>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</si>
  <si>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</si>
  <si>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</si>
  <si>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</si>
  <si>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</si>
  <si>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</si>
  <si>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</si>
  <si>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</si>
  <si>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</si>
  <si>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</si>
  <si>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</si>
  <si>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</si>
  <si>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</si>
  <si>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</si>
  <si>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</si>
  <si>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</si>
  <si>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</si>
  <si>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</si>
  <si>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</si>
  <si>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</si>
  <si>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</si>
  <si>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</si>
  <si>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</si>
  <si>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</si>
  <si>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</si>
  <si>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</si>
  <si>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</si>
  <si>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</si>
  <si>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</si>
  <si>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</si>
  <si>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</si>
  <si>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</si>
  <si>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</si>
  <si>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</si>
  <si>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</si>
  <si>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</si>
  <si>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</si>
  <si>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</si>
  <si>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</si>
  <si>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</si>
  <si>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</si>
  <si>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</si>
  <si>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</si>
  <si>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</si>
  <si>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</si>
  <si>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</si>
  <si>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</si>
  <si>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</si>
  <si>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</si>
  <si>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</si>
  <si>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</si>
  <si>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</si>
  <si>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</si>
  <si>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</si>
  <si>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</si>
  <si>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</si>
  <si>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</si>
  <si>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</si>
  <si>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</si>
  <si>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</si>
  <si>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</si>
  <si>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</si>
  <si>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</si>
  <si>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</si>
  <si>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</si>
  <si>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</si>
  <si>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</si>
  <si>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</si>
  <si>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</si>
  <si>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</si>
  <si>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</si>
  <si>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</si>
  <si>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</si>
  <si>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</si>
  <si>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</si>
  <si>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</si>
  <si>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</si>
  <si>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</si>
  <si>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</si>
  <si>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</si>
  <si>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</si>
  <si>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</si>
  <si>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</si>
  <si>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</si>
  <si>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</si>
  <si>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</si>
  <si>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</si>
  <si>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</si>
  <si>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</si>
  <si>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</si>
  <si>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</si>
  <si>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</si>
  <si>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</si>
  <si>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</si>
  <si>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</si>
  <si>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</si>
  <si>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</si>
  <si>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</si>
  <si>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</si>
  <si>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</si>
  <si>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</si>
  <si>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</si>
  <si>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</si>
  <si>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</si>
  <si>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</si>
  <si>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</si>
  <si>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</si>
  <si>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</si>
  <si>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</si>
  <si>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</si>
  <si>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</si>
  <si>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</si>
  <si>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</si>
  <si>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</si>
  <si>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</si>
  <si>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</si>
  <si>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</si>
  <si>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</si>
  <si>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</si>
  <si>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</si>
  <si>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</si>
  <si>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</si>
  <si>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</si>
  <si>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</si>
  <si>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</si>
  <si>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</si>
  <si>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</si>
  <si>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</si>
  <si>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</si>
  <si>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</si>
  <si>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</si>
  <si>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</si>
  <si>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</si>
  <si>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</si>
  <si>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</si>
  <si>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</si>
  <si>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</si>
  <si>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</si>
  <si>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</si>
  <si>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</si>
  <si>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</si>
  <si>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</si>
  <si>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</si>
  <si>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</si>
  <si>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</si>
  <si>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</si>
  <si>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</si>
  <si>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</si>
  <si>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</si>
  <si>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</si>
  <si>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</si>
  <si>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</si>
  <si>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</si>
  <si>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</si>
  <si>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</si>
  <si>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</si>
  <si>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</si>
  <si>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</si>
  <si>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</si>
  <si>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</si>
  <si>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</si>
  <si>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</si>
  <si>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</si>
  <si>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</si>
  <si>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</si>
  <si>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</si>
  <si>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</si>
  <si>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</si>
  <si>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</si>
  <si>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</si>
  <si>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</si>
  <si>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</si>
  <si>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</si>
  <si>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</si>
  <si>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</si>
  <si>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</si>
  <si>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</si>
  <si>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</si>
  <si>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</si>
  <si>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</si>
  <si>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</si>
  <si>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</si>
  <si>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</si>
  <si>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</si>
  <si>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</si>
  <si>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</si>
  <si>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</si>
  <si>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</si>
  <si>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</si>
  <si>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</si>
  <si>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</si>
  <si>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</si>
  <si>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</si>
  <si>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</si>
  <si>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</si>
  <si>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</si>
  <si>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</si>
  <si>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</si>
  <si>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</si>
  <si>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</si>
  <si>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</si>
  <si>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</si>
  <si>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</si>
  <si>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</si>
  <si>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</si>
  <si>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</si>
  <si>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</si>
  <si>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</si>
  <si>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</si>
  <si>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</si>
  <si>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</si>
  <si>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</si>
  <si>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</si>
  <si>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</si>
  <si>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</si>
  <si>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</si>
  <si>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</si>
  <si>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</si>
  <si>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</si>
  <si>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</si>
  <si>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</si>
  <si>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</si>
  <si>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</si>
  <si>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</si>
  <si>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</si>
  <si>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</si>
  <si>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</si>
  <si>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</si>
  <si>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</si>
  <si>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</si>
  <si>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</si>
  <si>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</si>
  <si>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</si>
  <si>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</si>
  <si>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</si>
  <si>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</si>
  <si>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</si>
  <si>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</si>
  <si>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</si>
  <si>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</si>
  <si>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</si>
  <si>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</si>
  <si>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</si>
  <si>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</si>
  <si>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</si>
  <si>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</si>
  <si>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</si>
  <si>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</si>
  <si>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</si>
  <si>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</si>
  <si>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</si>
  <si>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</si>
  <si>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</si>
  <si>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</si>
  <si>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</si>
  <si>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</si>
  <si>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</si>
  <si>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</si>
  <si>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</si>
  <si>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</si>
  <si>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</si>
  <si>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</si>
  <si>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</si>
  <si>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</si>
  <si>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</si>
  <si>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</si>
  <si>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</si>
  <si>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</si>
  <si>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</si>
  <si>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</si>
  <si>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</si>
  <si>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</si>
  <si>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</si>
  <si>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</si>
  <si>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</si>
  <si>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</si>
  <si>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</si>
  <si>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</si>
  <si>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</si>
  <si>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</si>
  <si>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</si>
  <si>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</si>
  <si>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</si>
  <si>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</si>
  <si>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</si>
  <si>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</si>
  <si>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</si>
  <si>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</si>
  <si>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</si>
  <si>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</si>
  <si>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</si>
  <si>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</si>
  <si>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</si>
  <si>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</si>
  <si>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</si>
  <si>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</si>
  <si>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</si>
  <si>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</si>
  <si>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</si>
  <si>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</si>
  <si>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</si>
  <si>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</si>
  <si>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</si>
  <si>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</si>
  <si>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</si>
  <si>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</si>
  <si>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</si>
  <si>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</si>
  <si>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</si>
  <si>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</si>
  <si>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</si>
  <si>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</si>
  <si>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</si>
  <si>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</si>
  <si>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</si>
  <si>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</si>
  <si>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</si>
  <si>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</si>
  <si>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</si>
  <si>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</si>
  <si>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</si>
  <si>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</si>
  <si>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</si>
  <si>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</si>
  <si>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</si>
  <si>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</si>
  <si>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</si>
  <si>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</si>
  <si>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</si>
  <si>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</si>
  <si>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</si>
  <si>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</si>
  <si>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</si>
  <si>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</si>
  <si>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</si>
  <si>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</si>
  <si>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</si>
  <si>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</si>
  <si>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</si>
  <si>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</si>
  <si>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</si>
  <si>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</si>
  <si>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</si>
  <si>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</si>
  <si>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</si>
  <si>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</si>
  <si>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</si>
  <si>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</si>
  <si>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</si>
  <si>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</si>
  <si>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</si>
  <si>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</si>
  <si>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</si>
  <si>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</si>
  <si>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</si>
  <si>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</si>
  <si>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</si>
  <si>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</si>
  <si>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</si>
  <si>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</si>
  <si>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</si>
  <si>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</si>
  <si>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</si>
  <si>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</si>
  <si>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</si>
  <si>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</si>
  <si>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</si>
  <si>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</si>
  <si>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</si>
  <si>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</si>
  <si>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</si>
  <si>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</si>
  <si>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</si>
  <si>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</si>
  <si>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</si>
  <si>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</si>
  <si>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</si>
  <si>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</si>
  <si>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</si>
  <si>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</si>
  <si>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</si>
  <si>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</si>
  <si>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</si>
  <si>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</si>
  <si>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</si>
  <si>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</si>
  <si>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</si>
  <si>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</si>
  <si>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</si>
  <si>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</si>
  <si>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</si>
  <si>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</si>
  <si>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</si>
  <si>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</si>
  <si>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</si>
  <si>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</si>
  <si>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</si>
  <si>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</si>
  <si>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</si>
  <si>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</si>
  <si>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</si>
  <si>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</si>
  <si>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</si>
  <si>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</si>
  <si>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</si>
  <si>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</si>
  <si>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</si>
  <si>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</si>
  <si>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</si>
  <si>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</si>
  <si>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</si>
  <si>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</si>
  <si>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</si>
  <si>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</si>
  <si>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</si>
  <si>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</si>
  <si>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</si>
  <si>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</si>
  <si>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</si>
  <si>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</si>
  <si>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</si>
  <si>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</si>
  <si>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</si>
  <si>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</si>
  <si>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</si>
  <si>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</si>
  <si>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</si>
  <si>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</si>
  <si>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</si>
  <si>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</si>
  <si>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</si>
  <si>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</si>
  <si>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</si>
  <si>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</si>
  <si>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</si>
  <si>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</si>
  <si>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</si>
  <si>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</si>
  <si>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</si>
  <si>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</si>
  <si>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</si>
  <si>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</si>
  <si>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</si>
  <si>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</si>
  <si>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</si>
  <si>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</si>
  <si>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</si>
  <si>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</si>
  <si>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</si>
  <si>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</si>
  <si>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</si>
  <si>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</si>
  <si>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</si>
  <si>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</si>
  <si>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</si>
  <si>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</si>
  <si>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</si>
  <si>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</si>
  <si>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</si>
  <si>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</si>
  <si>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</si>
  <si>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</si>
  <si>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</si>
  <si>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</si>
  <si>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</si>
  <si>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</si>
  <si>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</si>
  <si>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</si>
  <si>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</si>
  <si>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</si>
  <si>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</si>
  <si>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</si>
  <si>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</si>
  <si>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</si>
  <si>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</si>
  <si>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</si>
  <si>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</si>
  <si>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</si>
  <si>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</si>
  <si>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</si>
  <si>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</si>
  <si>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</si>
  <si>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</si>
  <si>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</si>
  <si>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</si>
  <si>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</si>
  <si>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</si>
  <si>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</si>
  <si>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</si>
  <si>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</si>
  <si>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</si>
  <si>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</si>
  <si>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</si>
  <si>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</si>
  <si>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</si>
  <si>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</si>
  <si>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</si>
  <si>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</si>
  <si>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</si>
  <si>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</si>
  <si>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</si>
  <si>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</si>
  <si>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</si>
  <si>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</si>
  <si>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</si>
  <si>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</si>
  <si>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</si>
  <si>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</si>
  <si>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</si>
  <si>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</si>
  <si>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</si>
  <si>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</si>
  <si>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</si>
  <si>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</si>
  <si>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</si>
  <si>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</si>
  <si>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</si>
  <si>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</si>
  <si>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</si>
  <si>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</si>
  <si>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</si>
  <si>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</si>
  <si>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</si>
  <si>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</si>
  <si>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</si>
  <si>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</si>
  <si>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</si>
  <si>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</si>
  <si>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</si>
  <si>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</si>
  <si>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</si>
  <si>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</si>
  <si>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</si>
  <si>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</si>
  <si>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</si>
  <si>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</si>
  <si>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</si>
  <si>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</si>
  <si>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</si>
  <si>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</si>
  <si>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</si>
  <si>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</si>
  <si>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</si>
  <si>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</si>
  <si>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</si>
  <si>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</si>
  <si>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</si>
  <si>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</si>
  <si>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</si>
  <si>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</si>
  <si>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</si>
  <si>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</si>
  <si>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</si>
  <si>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</si>
  <si>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</si>
  <si>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</si>
  <si>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</si>
  <si>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</si>
  <si>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</si>
  <si>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</si>
  <si>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</si>
  <si>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</si>
  <si>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</si>
  <si>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</si>
  <si>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</si>
  <si>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</si>
  <si>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</si>
  <si>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</si>
  <si>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</si>
  <si>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</si>
  <si>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</si>
  <si>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</si>
  <si>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</si>
  <si>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</si>
  <si>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</si>
  <si>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</si>
  <si>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</si>
  <si>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</si>
  <si>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</si>
  <si>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</si>
  <si>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</si>
  <si>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</si>
  <si>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</si>
  <si>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</si>
  <si>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</si>
  <si>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</si>
  <si>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</si>
  <si>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</si>
  <si>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</si>
  <si>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</si>
  <si>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</si>
  <si>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</si>
  <si>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</si>
  <si>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</si>
  <si>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</si>
  <si>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</si>
  <si>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</si>
  <si>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</si>
  <si>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</si>
  <si>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</si>
  <si>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</si>
  <si>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</si>
  <si>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</si>
  <si>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</si>
  <si>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</si>
  <si>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</si>
  <si>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</si>
  <si>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</si>
  <si>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</si>
  <si>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</si>
  <si>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</si>
  <si>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</si>
  <si>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</si>
  <si>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</si>
  <si>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</si>
  <si>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</si>
  <si>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</si>
  <si>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</si>
  <si>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</si>
  <si>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</si>
  <si>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</si>
  <si>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</si>
  <si>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</si>
  <si>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</si>
  <si>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</si>
  <si>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</si>
  <si>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</si>
  <si>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</si>
  <si>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</si>
  <si>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</si>
  <si>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</si>
  <si>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</si>
  <si>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</si>
  <si>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</si>
  <si>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</si>
  <si>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</si>
  <si>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</si>
  <si>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</si>
  <si>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</si>
  <si>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</si>
  <si>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</si>
  <si>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</si>
  <si>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</si>
  <si>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</si>
  <si>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</si>
  <si>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</si>
  <si>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</si>
  <si>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</si>
  <si>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</si>
  <si>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</si>
  <si>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</si>
  <si>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</si>
  <si>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</si>
  <si>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</si>
  <si>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</si>
  <si>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</si>
  <si>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</si>
  <si>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</si>
  <si>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</si>
  <si>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</si>
  <si>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</si>
  <si>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</si>
  <si>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</si>
  <si>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</si>
  <si>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</si>
  <si>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</si>
  <si>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</si>
  <si>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</si>
  <si>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</si>
  <si>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</si>
  <si>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</si>
  <si>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</si>
  <si>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</si>
  <si>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</si>
  <si>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</si>
  <si>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</si>
  <si>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</si>
  <si>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</si>
  <si>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</si>
  <si>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</si>
  <si>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</si>
  <si>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</si>
  <si>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</si>
  <si>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</si>
  <si>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</si>
  <si>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</si>
  <si>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</si>
  <si>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</si>
  <si>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</si>
  <si>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</si>
  <si>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</si>
  <si>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</si>
  <si>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</si>
  <si>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</si>
  <si>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</si>
  <si>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</si>
  <si>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</si>
  <si>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</si>
  <si>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</si>
  <si>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</si>
  <si>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</si>
  <si>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</si>
  <si>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</si>
  <si>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</si>
  <si>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</si>
  <si>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</si>
  <si>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</si>
  <si>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</si>
  <si>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</si>
  <si>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</si>
  <si>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</si>
  <si>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</si>
  <si>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</si>
  <si>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</si>
  <si>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</si>
  <si>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</si>
  <si>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</si>
  <si>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</si>
  <si>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</si>
  <si>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</si>
  <si>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</si>
  <si>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</si>
  <si>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</si>
  <si>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</si>
  <si>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</si>
  <si>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</si>
  <si>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</si>
  <si>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</si>
  <si>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</si>
  <si>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</si>
  <si>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</si>
  <si>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</si>
  <si>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</si>
  <si>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</si>
  <si>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</si>
  <si>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</si>
  <si>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</si>
  <si>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</si>
  <si>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</si>
  <si>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</si>
  <si>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</si>
  <si>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</si>
  <si>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</si>
  <si>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</si>
  <si>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</si>
  <si>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</si>
  <si>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</si>
  <si>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</si>
  <si>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</si>
  <si>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</si>
  <si>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</si>
  <si>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</si>
  <si>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</si>
  <si>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</si>
  <si>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</si>
  <si>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</si>
  <si>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</si>
  <si>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</si>
  <si>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</si>
  <si>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</si>
  <si>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</si>
  <si>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</si>
  <si>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</si>
  <si>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</si>
  <si>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</si>
  <si>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</si>
  <si>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</si>
  <si>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</si>
  <si>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</si>
  <si>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</si>
  <si>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</si>
  <si>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</si>
  <si>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</si>
  <si>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</si>
  <si>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</si>
  <si>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</si>
  <si>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</si>
  <si>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</si>
  <si>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</si>
  <si>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</si>
  <si>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</si>
  <si>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</si>
  <si>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</si>
  <si>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</si>
  <si>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</si>
  <si>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</si>
  <si>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</si>
  <si>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</si>
  <si>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</si>
  <si>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</si>
  <si>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</si>
  <si>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</si>
  <si>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</si>
  <si>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</si>
  <si>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</si>
  <si>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</si>
  <si>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</si>
  <si>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</si>
  <si>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</si>
  <si>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</si>
  <si>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</si>
  <si>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</si>
  <si>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</si>
  <si>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</si>
  <si>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</si>
  <si>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</si>
  <si>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</si>
  <si>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</si>
  <si>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</si>
  <si>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</si>
  <si>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</si>
  <si>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</si>
  <si>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</si>
  <si>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</si>
  <si>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</si>
  <si>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</si>
  <si>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</si>
  <si>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</si>
  <si>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</si>
  <si>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</si>
  <si>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</si>
  <si>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</si>
  <si>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</si>
  <si>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</si>
  <si>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</si>
  <si>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</si>
  <si>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</si>
  <si>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</si>
  <si>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</si>
  <si>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</si>
  <si>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</si>
  <si>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</si>
  <si>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</si>
  <si>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</si>
  <si>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</si>
  <si>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</si>
  <si>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</si>
  <si>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</si>
  <si>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</si>
  <si>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</si>
  <si>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</si>
  <si>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</si>
  <si>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</si>
  <si>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</si>
  <si>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</si>
  <si>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</si>
  <si>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</si>
  <si>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</si>
  <si>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</si>
  <si>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</si>
  <si>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</si>
  <si>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</si>
  <si>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</si>
  <si>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</si>
  <si>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</si>
  <si>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</si>
  <si>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</si>
  <si>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</si>
  <si>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</si>
  <si>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</si>
  <si>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</si>
  <si>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</si>
  <si>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</si>
  <si>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</si>
  <si>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</si>
  <si>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</si>
  <si>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</si>
  <si>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</si>
  <si>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</si>
  <si>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</si>
  <si>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</si>
  <si>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</si>
  <si>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</si>
  <si>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</si>
  <si>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</si>
  <si>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</si>
  <si>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</si>
  <si>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</si>
  <si>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</si>
  <si>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</si>
  <si>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</si>
  <si>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</si>
  <si>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</si>
  <si>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</si>
  <si>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</si>
  <si>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</si>
  <si>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</si>
  <si>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</si>
  <si>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</si>
  <si>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</si>
  <si>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</si>
  <si>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</si>
  <si>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</si>
  <si>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</si>
  <si>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</si>
  <si>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</si>
  <si>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</si>
  <si>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</si>
  <si>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</si>
  <si>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</si>
  <si>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</si>
  <si>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</si>
  <si>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</si>
  <si>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</si>
  <si>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</si>
  <si>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</si>
  <si>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</si>
  <si>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</si>
  <si>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</si>
  <si>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</si>
  <si>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</si>
  <si>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</si>
  <si>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</si>
  <si>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</si>
  <si>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</si>
  <si>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</si>
  <si>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</si>
  <si>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</si>
  <si>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</si>
  <si>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</si>
  <si>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</si>
  <si>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</si>
  <si>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</si>
  <si>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</si>
  <si>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</si>
  <si>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</si>
  <si>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</si>
  <si>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</si>
  <si>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</si>
  <si>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</si>
  <si>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</si>
  <si>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</si>
  <si>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</si>
  <si>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</si>
  <si>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</si>
  <si>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</si>
  <si>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</si>
  <si>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</si>
  <si>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</si>
  <si>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</si>
  <si>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</si>
  <si>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</si>
  <si>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</si>
  <si>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</si>
  <si>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</si>
  <si>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</si>
  <si>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</si>
  <si>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</si>
  <si>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</si>
  <si>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</si>
  <si>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</si>
  <si>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</si>
  <si>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</si>
  <si>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</si>
  <si>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</si>
  <si>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</si>
  <si>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</si>
  <si>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</si>
  <si>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</si>
  <si>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</si>
  <si>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</si>
  <si>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</si>
  <si>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</si>
  <si>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</si>
  <si>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</si>
  <si>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</si>
  <si>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</si>
  <si>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</si>
  <si>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</si>
  <si>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</si>
  <si>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</si>
  <si>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</si>
  <si>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</si>
  <si>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</si>
  <si>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</si>
  <si>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</si>
  <si>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</si>
  <si>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</si>
  <si>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</si>
  <si>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</si>
  <si>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</si>
  <si>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</si>
  <si>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</si>
  <si>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</si>
  <si>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</si>
  <si>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</si>
  <si>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</si>
  <si>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</si>
  <si>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</si>
  <si>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</si>
  <si>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</si>
  <si>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</si>
  <si>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</si>
  <si>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</si>
  <si>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</si>
  <si>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</si>
  <si>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</si>
  <si>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</si>
  <si>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</si>
  <si>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</si>
  <si>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</si>
  <si>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</si>
  <si>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</si>
  <si>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</si>
  <si>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</si>
  <si>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</si>
  <si>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</si>
  <si>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</si>
  <si>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</si>
  <si>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</si>
  <si>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</si>
  <si>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</si>
  <si>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</si>
  <si>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</si>
  <si>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</si>
  <si>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</si>
  <si>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</si>
  <si>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</si>
  <si>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</si>
  <si>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</si>
  <si>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</si>
  <si>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</si>
  <si>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</si>
  <si>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</si>
  <si>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</si>
  <si>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</si>
  <si>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</si>
  <si>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</si>
  <si>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</si>
  <si>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</si>
  <si>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</si>
  <si>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</si>
  <si>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</si>
  <si>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</si>
  <si>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</si>
  <si>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</si>
  <si>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</si>
  <si>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</si>
  <si>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</si>
  <si>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</si>
  <si>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</si>
  <si>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</si>
  <si>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</si>
  <si>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</si>
  <si>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</si>
  <si>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</si>
  <si>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</si>
  <si>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</si>
  <si>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</si>
  <si>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</si>
  <si>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</si>
  <si>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</si>
  <si>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</si>
  <si>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</si>
  <si>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</si>
  <si>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</si>
  <si>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</si>
  <si>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</si>
  <si>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</si>
  <si>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</si>
  <si>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</si>
  <si>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</si>
  <si>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</si>
  <si>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</si>
  <si>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</si>
  <si>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</si>
  <si>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</si>
  <si>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</si>
  <si>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</si>
  <si>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</si>
  <si>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</si>
  <si>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</si>
  <si>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</si>
  <si>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</si>
  <si>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</si>
  <si>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</si>
  <si>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</si>
  <si>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</si>
  <si>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</si>
  <si>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</si>
  <si>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</si>
  <si>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</si>
  <si>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</si>
  <si>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</si>
  <si>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</si>
  <si>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</si>
  <si>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</si>
  <si>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</si>
  <si>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</si>
  <si>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</si>
  <si>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</si>
  <si>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</si>
  <si>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</si>
  <si>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</si>
  <si>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</si>
  <si>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</si>
  <si>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</si>
  <si>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</si>
  <si>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</si>
  <si>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</si>
  <si>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</si>
  <si>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</si>
  <si>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</si>
  <si>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</si>
  <si>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</si>
  <si>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</si>
  <si>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</si>
  <si>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</si>
  <si>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</si>
  <si>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</si>
  <si>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</si>
  <si>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</si>
  <si>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</si>
  <si>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</si>
  <si>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</si>
  <si>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</si>
  <si>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</si>
  <si>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</si>
  <si>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</si>
  <si>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</si>
  <si>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</si>
  <si>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</si>
  <si>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</si>
  <si>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</si>
  <si>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</si>
  <si>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</si>
  <si>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</si>
  <si>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</si>
  <si>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</si>
  <si>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</si>
  <si>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</si>
  <si>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</si>
  <si>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</si>
  <si>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</si>
  <si>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</si>
  <si>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</si>
  <si>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</si>
  <si>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</si>
  <si>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</si>
  <si>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</si>
  <si>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</si>
  <si>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</si>
  <si>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</si>
  <si>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</si>
  <si>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</si>
  <si>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</si>
  <si>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</si>
  <si>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</si>
  <si>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</si>
  <si>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</si>
  <si>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</si>
  <si>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</si>
  <si>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</si>
  <si>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</si>
  <si>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</si>
  <si>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</si>
  <si>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</si>
  <si>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</si>
  <si>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</si>
  <si>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</si>
  <si>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</si>
  <si>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</si>
  <si>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</si>
  <si>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</si>
  <si>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</si>
  <si>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</si>
  <si>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</si>
  <si>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</si>
  <si>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</si>
  <si>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</si>
  <si>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</si>
  <si>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</si>
  <si>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</si>
  <si>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</si>
  <si>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</si>
  <si>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</si>
  <si>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</si>
  <si>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</si>
  <si>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</si>
  <si>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</si>
  <si>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</si>
  <si>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</si>
  <si>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</si>
  <si>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</si>
  <si>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</si>
  <si>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</si>
  <si>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</si>
  <si>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</si>
  <si>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</si>
  <si>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</si>
  <si>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</si>
  <si>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</si>
  <si>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</si>
  <si>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</si>
  <si>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</si>
  <si>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</si>
  <si>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</si>
  <si>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</si>
  <si>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</si>
  <si>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</si>
  <si>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</si>
  <si>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</si>
  <si>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</si>
  <si>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</si>
  <si>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</si>
  <si>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</si>
  <si>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</si>
  <si>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</si>
  <si>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</si>
  <si>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</si>
  <si>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</si>
  <si>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</si>
  <si>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</si>
  <si>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</si>
  <si>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</si>
  <si>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</si>
  <si>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</si>
  <si>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</si>
  <si>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</si>
  <si>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</si>
  <si>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</si>
  <si>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</si>
  <si>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</si>
  <si>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</si>
  <si>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</si>
  <si>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</si>
  <si>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</si>
  <si>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</si>
  <si>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</si>
  <si>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</si>
  <si>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</si>
  <si>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</si>
  <si>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</si>
  <si>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</si>
  <si>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</si>
  <si>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</si>
  <si>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</si>
  <si>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</si>
  <si>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</si>
  <si>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</si>
  <si>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</si>
  <si>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</si>
  <si>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</si>
  <si>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</si>
  <si>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</si>
  <si>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</si>
  <si>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</si>
  <si>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</si>
  <si>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</si>
  <si>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</si>
  <si>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</si>
  <si>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</si>
  <si>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</si>
  <si>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</si>
  <si>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</si>
  <si>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</si>
  <si>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</si>
  <si>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</si>
  <si>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</si>
  <si>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</si>
  <si>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</si>
  <si>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</si>
  <si>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</si>
  <si>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</si>
  <si>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</si>
  <si>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</si>
  <si>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</si>
  <si>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</si>
  <si>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</si>
  <si>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</si>
  <si>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</si>
  <si>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</si>
  <si>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</si>
  <si>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</si>
  <si>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</si>
  <si>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</si>
  <si>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</si>
  <si>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</si>
  <si>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</si>
  <si>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</si>
  <si>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</si>
  <si>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</si>
  <si>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</si>
  <si>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</si>
  <si>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</si>
  <si>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</si>
  <si>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</si>
  <si>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</si>
  <si>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</si>
  <si>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</si>
  <si>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</si>
  <si>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</si>
  <si>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</si>
  <si>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</si>
  <si>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</si>
  <si>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</si>
  <si>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</si>
  <si>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</si>
  <si>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</si>
  <si>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</si>
  <si>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</si>
  <si>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</si>
  <si>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</si>
  <si>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</si>
  <si>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</si>
  <si>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</si>
  <si>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</si>
  <si>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</si>
  <si>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</si>
  <si>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</si>
  <si>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</si>
  <si>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</si>
  <si>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</si>
  <si>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</si>
  <si>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</si>
  <si>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</si>
  <si>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</si>
  <si>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</si>
  <si>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</si>
  <si>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</si>
  <si>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</si>
  <si>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</si>
  <si>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</si>
  <si>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</si>
  <si>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</si>
  <si>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</si>
  <si>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</si>
  <si>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</si>
  <si>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</si>
  <si>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</si>
  <si>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</si>
  <si>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</si>
  <si>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</si>
  <si>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</si>
  <si>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</si>
  <si>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</si>
  <si>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</si>
  <si>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</si>
  <si>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</si>
  <si>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</si>
  <si>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</si>
  <si>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</si>
  <si>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</si>
  <si>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</si>
  <si>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</si>
  <si>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</si>
  <si>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</si>
  <si>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</si>
  <si>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</si>
  <si>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</si>
  <si>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</si>
  <si>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</si>
  <si>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</si>
  <si>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</si>
  <si>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</si>
  <si>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</si>
  <si>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</si>
  <si>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</si>
  <si>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</si>
  <si>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</si>
  <si>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</si>
  <si>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</si>
  <si>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</si>
  <si>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</si>
  <si>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</si>
  <si>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</si>
  <si>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</si>
  <si>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</si>
  <si>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</si>
  <si>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</si>
  <si>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</si>
  <si>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</si>
  <si>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</si>
  <si>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</si>
  <si>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</si>
  <si>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</si>
  <si>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</si>
  <si>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</si>
  <si>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</si>
  <si>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</si>
  <si>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</si>
  <si>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</si>
  <si>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</si>
  <si>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</si>
  <si>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</si>
  <si>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</si>
  <si>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</si>
  <si>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</si>
  <si>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</si>
  <si>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</si>
  <si>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</si>
  <si>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</si>
  <si>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</si>
  <si>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</si>
  <si>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</si>
  <si>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</si>
  <si>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</si>
  <si>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</si>
  <si>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</si>
  <si>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</si>
  <si>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</si>
  <si>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</si>
  <si>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</si>
  <si>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</si>
  <si>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</si>
  <si>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</si>
  <si>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</si>
  <si>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</si>
  <si>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</si>
  <si>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</si>
  <si>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</si>
  <si>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</si>
  <si>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</si>
  <si>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</si>
  <si>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</si>
  <si>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</si>
  <si>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</si>
  <si>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</si>
  <si>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</si>
  <si>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</si>
  <si>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</si>
  <si>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</si>
  <si>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</si>
  <si>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</si>
  <si>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</si>
  <si>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</si>
  <si>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</si>
  <si>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</si>
  <si>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</si>
  <si>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</si>
  <si>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</si>
  <si>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</si>
  <si>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</si>
  <si>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</si>
  <si>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</si>
  <si>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</si>
  <si>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</si>
  <si>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</si>
  <si>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</si>
  <si>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</si>
  <si>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</si>
  <si>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</si>
  <si>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</si>
  <si>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</si>
  <si>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</si>
  <si>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</si>
  <si>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</si>
  <si>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</si>
  <si>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</si>
  <si>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</si>
  <si>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</si>
  <si>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</si>
  <si>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</si>
  <si>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</si>
  <si>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</si>
  <si>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</si>
  <si>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</si>
  <si>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</si>
  <si>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</si>
  <si>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</si>
  <si>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</si>
  <si>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</si>
  <si>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</si>
  <si>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</si>
  <si>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</si>
  <si>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</si>
  <si>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</si>
  <si>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</si>
  <si>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</si>
  <si>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</si>
  <si>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</si>
  <si>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</si>
  <si>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</si>
  <si>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</si>
  <si>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</si>
  <si>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</si>
  <si>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</si>
  <si>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</si>
  <si>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</si>
  <si>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</si>
  <si>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</si>
  <si>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</si>
  <si>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</si>
  <si>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</si>
  <si>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</si>
  <si>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</si>
  <si>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</si>
  <si>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</si>
  <si>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</si>
  <si>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</si>
  <si>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</si>
  <si>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</si>
  <si>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</si>
  <si>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</si>
  <si>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</si>
  <si>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</si>
  <si>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</si>
  <si>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</si>
  <si>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</si>
  <si>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</si>
  <si>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</si>
  <si>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</si>
  <si>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</si>
  <si>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</si>
  <si>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</si>
  <si>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</si>
  <si>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</si>
  <si>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</si>
  <si>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</si>
  <si>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</si>
  <si>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</si>
  <si>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</si>
  <si>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</si>
  <si>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</si>
  <si>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</si>
  <si>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</si>
  <si>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</si>
  <si>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</si>
  <si>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</si>
  <si>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</si>
  <si>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</si>
  <si>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</si>
  <si>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</si>
  <si>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</si>
  <si>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</si>
  <si>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</si>
  <si>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</si>
  <si>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</si>
  <si>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</si>
  <si>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</si>
  <si>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</si>
  <si>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</si>
  <si>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</si>
  <si>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</si>
  <si>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</si>
  <si>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</si>
  <si>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</si>
  <si>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</si>
  <si>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</si>
  <si>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</si>
  <si>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</si>
  <si>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</si>
  <si>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</si>
  <si>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</si>
  <si>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</si>
  <si>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</si>
  <si>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</si>
  <si>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</si>
  <si>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</si>
  <si>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</si>
  <si>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</si>
  <si>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</si>
  <si>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</si>
  <si>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</si>
  <si>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</si>
  <si>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</si>
  <si>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</si>
  <si>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</si>
  <si>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</si>
  <si>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</si>
  <si>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</si>
  <si>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</si>
  <si>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</si>
  <si>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</si>
  <si>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</si>
  <si>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</si>
  <si>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</si>
  <si>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</si>
  <si>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</si>
  <si>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</si>
  <si>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</si>
  <si>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</si>
  <si>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</si>
  <si>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</si>
  <si>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</si>
  <si>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</si>
  <si>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</si>
  <si>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</si>
  <si>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</si>
  <si>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</si>
  <si>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</si>
  <si>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</si>
  <si>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</si>
  <si>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</si>
  <si>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</si>
  <si>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</si>
  <si>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</si>
  <si>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</si>
  <si>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</si>
  <si>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</si>
  <si>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</si>
  <si>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</si>
  <si>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</si>
  <si>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</si>
  <si>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</si>
  <si>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</si>
  <si>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</si>
  <si>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</si>
  <si>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</si>
  <si>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</si>
  <si>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</si>
  <si>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</si>
  <si>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</si>
  <si>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</si>
  <si>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</si>
  <si>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</si>
  <si>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</si>
  <si>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</si>
  <si>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</si>
  <si>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</si>
  <si>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</si>
  <si>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</si>
  <si>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</si>
  <si>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</si>
  <si>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</si>
  <si>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</si>
  <si>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</si>
  <si>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</si>
  <si>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</si>
  <si>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</si>
  <si>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</si>
  <si>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</si>
  <si>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</si>
  <si>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</si>
  <si>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</si>
  <si>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</si>
  <si>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</si>
  <si>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</si>
  <si>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</si>
  <si>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</si>
  <si>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</si>
  <si>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</si>
  <si>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</si>
  <si>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</si>
  <si>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</si>
  <si>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</si>
  <si>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</si>
  <si>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</si>
  <si>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</si>
  <si>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</si>
  <si>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</si>
  <si>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</si>
  <si>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</si>
  <si>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</si>
  <si>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</si>
  <si>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</si>
  <si>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</si>
  <si>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</si>
  <si>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</si>
  <si>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</si>
  <si>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</si>
  <si>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</si>
  <si>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</si>
  <si>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</si>
  <si>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</si>
  <si>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</si>
  <si>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</si>
  <si>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</si>
  <si>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</si>
  <si>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</si>
  <si>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</si>
  <si>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</si>
  <si>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</si>
  <si>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</si>
  <si>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</si>
  <si>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</si>
  <si>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</si>
  <si>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</si>
  <si>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</si>
  <si>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</si>
  <si>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</si>
  <si>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</si>
  <si>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</si>
  <si>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</si>
  <si>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</si>
  <si>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</si>
  <si>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</si>
  <si>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</si>
  <si>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</si>
  <si>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</si>
  <si>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</si>
  <si>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</si>
  <si>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</si>
  <si>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</si>
  <si>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</si>
  <si>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</si>
  <si>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</si>
  <si>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</si>
  <si>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</si>
  <si>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</si>
  <si>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</si>
  <si>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</si>
  <si>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</si>
  <si>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</si>
  <si>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</si>
  <si>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</si>
  <si>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</si>
  <si>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</si>
  <si>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</si>
  <si>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</si>
  <si>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</si>
  <si>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</si>
  <si>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</si>
  <si>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</si>
  <si>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</si>
  <si>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</si>
  <si>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</si>
  <si>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</si>
  <si>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</si>
  <si>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</si>
  <si>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</si>
  <si>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</si>
  <si>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</si>
  <si>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</si>
  <si>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</si>
  <si>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</si>
  <si>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</si>
  <si>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</si>
  <si>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</si>
  <si>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</si>
  <si>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</si>
  <si>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</si>
  <si>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</si>
  <si>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</si>
  <si>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</si>
  <si>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</si>
  <si>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</si>
  <si>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</si>
  <si>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</si>
  <si>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</si>
  <si>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</si>
  <si>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</si>
  <si>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</si>
  <si>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</si>
  <si>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</si>
  <si>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</si>
  <si>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</si>
  <si>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</si>
  <si>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</si>
  <si>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</si>
  <si>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</si>
  <si>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</si>
  <si>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</si>
  <si>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</si>
  <si>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</si>
  <si>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</si>
  <si>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</si>
  <si>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</si>
  <si>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</si>
  <si>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</si>
  <si>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</si>
  <si>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</si>
  <si>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</si>
  <si>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</si>
  <si>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</si>
  <si>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</si>
  <si>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</si>
  <si>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</si>
  <si>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</si>
  <si>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</si>
  <si>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</si>
  <si>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</si>
  <si>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</si>
  <si>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</si>
  <si>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</si>
  <si>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</si>
  <si>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</si>
  <si>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</si>
  <si>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</si>
  <si>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</si>
  <si>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</si>
  <si>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</si>
  <si>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</si>
  <si>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</si>
  <si>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</si>
  <si>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</si>
  <si>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</si>
  <si>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</si>
  <si>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</si>
  <si>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</si>
  <si>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</si>
  <si>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</si>
  <si>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</si>
  <si>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</si>
  <si>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</si>
  <si>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</si>
  <si>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</si>
  <si>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</si>
  <si>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</si>
  <si>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</si>
  <si>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</si>
  <si>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</si>
  <si>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</si>
  <si>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</si>
  <si>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</si>
  <si>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</si>
  <si>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</si>
  <si>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</si>
  <si>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</si>
  <si>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</si>
  <si>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</si>
  <si>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</si>
  <si>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</si>
  <si>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</si>
  <si>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</si>
  <si>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</si>
  <si>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</si>
  <si>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</si>
  <si>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</si>
  <si>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</si>
  <si>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</si>
  <si>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</si>
  <si>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</si>
  <si>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</si>
  <si>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</si>
  <si>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</si>
  <si>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</si>
  <si>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</si>
  <si>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</si>
  <si>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</si>
  <si>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</si>
  <si>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</si>
  <si>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</si>
  <si>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</si>
  <si>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</si>
  <si>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</si>
  <si>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</si>
  <si>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</si>
  <si>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</si>
  <si>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</si>
  <si>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</si>
  <si>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</si>
  <si>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</si>
  <si>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</si>
  <si>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</si>
  <si>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</si>
  <si>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</si>
  <si>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</si>
  <si>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</si>
  <si>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</si>
  <si>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</si>
  <si>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</si>
  <si>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</si>
  <si>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</si>
  <si>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</si>
  <si>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</si>
  <si>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</si>
  <si>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</si>
  <si>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</si>
  <si>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</si>
  <si>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</si>
  <si>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</si>
  <si>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</si>
  <si>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</si>
  <si>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</si>
  <si>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</si>
  <si>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</si>
  <si>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</si>
  <si>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</si>
  <si>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</si>
  <si>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</si>
  <si>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</si>
  <si>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</si>
  <si>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</si>
  <si>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</si>
  <si>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</si>
  <si>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</si>
  <si>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</si>
  <si>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</si>
  <si>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</si>
  <si>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</si>
  <si>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</si>
  <si>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</si>
  <si>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</si>
  <si>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</si>
  <si>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</si>
  <si>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</si>
  <si>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</si>
  <si>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</si>
  <si>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</si>
  <si>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</si>
  <si>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</si>
  <si>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</si>
  <si>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</si>
  <si>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</si>
  <si>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</si>
  <si>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</si>
  <si>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</si>
  <si>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</si>
  <si>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</si>
  <si>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</si>
  <si>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</si>
  <si>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</si>
  <si>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</si>
  <si>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</si>
  <si>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</si>
  <si>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</si>
  <si>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</si>
  <si>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</si>
  <si>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</si>
  <si>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</si>
  <si>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</si>
  <si>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</si>
  <si>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</si>
  <si>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</si>
  <si>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</si>
  <si>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</si>
  <si>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</si>
  <si>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</si>
  <si>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</si>
  <si>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</si>
  <si>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</si>
  <si>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</si>
  <si>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</si>
  <si>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</si>
  <si>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</si>
  <si>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</si>
  <si>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</si>
  <si>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</si>
  <si>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</si>
  <si>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</si>
  <si>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</si>
  <si>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</si>
  <si>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</si>
  <si>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</si>
  <si>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</si>
  <si>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</si>
  <si>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</si>
  <si>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</si>
  <si>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</si>
  <si>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</si>
  <si>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</si>
  <si>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</si>
  <si>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</si>
  <si>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</si>
  <si>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</si>
  <si>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</si>
  <si>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</si>
  <si>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</si>
  <si>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</si>
  <si>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</si>
  <si>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</si>
  <si>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</si>
  <si>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</si>
  <si>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</si>
  <si>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</si>
  <si>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</si>
  <si>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</si>
  <si>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</si>
  <si>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</si>
  <si>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</si>
  <si>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</si>
  <si>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</si>
  <si>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</si>
  <si>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</si>
  <si>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</si>
  <si>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</si>
  <si>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</si>
  <si>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</si>
  <si>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</si>
  <si>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</si>
  <si>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</si>
  <si>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</si>
  <si>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</si>
  <si>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</si>
  <si>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</si>
  <si>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</si>
  <si>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</si>
  <si>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</si>
  <si>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</si>
  <si>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</si>
  <si>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</si>
  <si>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</si>
  <si>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</si>
  <si>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</si>
  <si>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</si>
  <si>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</si>
  <si>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</si>
  <si>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</si>
  <si>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</si>
  <si>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</si>
  <si>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</si>
  <si>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</si>
  <si>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</si>
  <si>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</si>
  <si>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</si>
  <si>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</si>
  <si>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</si>
  <si>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</si>
  <si>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</si>
  <si>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</si>
  <si>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</si>
  <si>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</si>
  <si>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</si>
  <si>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</si>
  <si>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</si>
  <si>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</si>
  <si>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</si>
  <si>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</si>
  <si>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</si>
  <si>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</si>
  <si>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</si>
  <si>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</si>
  <si>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</si>
  <si>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</si>
  <si>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</si>
  <si>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</si>
  <si>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</si>
  <si>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</si>
  <si>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</si>
  <si>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</si>
  <si>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</si>
  <si>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</si>
  <si>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</si>
  <si>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</si>
  <si>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</si>
  <si>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</si>
  <si>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</si>
  <si>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</si>
  <si>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</si>
  <si>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</si>
  <si>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</si>
  <si>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</si>
  <si>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</si>
  <si>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</si>
  <si>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</si>
  <si>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</si>
  <si>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</si>
  <si>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</si>
  <si>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</si>
  <si>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</si>
  <si>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</si>
  <si>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</si>
  <si>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</si>
  <si>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</si>
  <si>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</si>
  <si>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</si>
  <si>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</si>
  <si>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</si>
  <si>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</si>
  <si>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</si>
  <si>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</si>
  <si>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</si>
  <si>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</si>
  <si>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</si>
  <si>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</si>
  <si>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</si>
  <si>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</si>
  <si>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</si>
  <si>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</si>
  <si>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</si>
  <si>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</si>
  <si>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</si>
  <si>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</si>
  <si>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</si>
  <si>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</si>
  <si>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</si>
  <si>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</si>
  <si>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</si>
  <si>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</si>
  <si>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</si>
  <si>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</si>
  <si>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</si>
  <si>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</si>
  <si>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</si>
  <si>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</si>
  <si>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</si>
  <si>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</si>
  <si>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</si>
  <si>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</si>
  <si>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</si>
  <si>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</si>
  <si>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</si>
  <si>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</si>
  <si>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</si>
  <si>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</si>
  <si>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</si>
  <si>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</si>
  <si>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</si>
  <si>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</si>
  <si>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</si>
  <si>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</si>
  <si>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</si>
  <si>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</si>
  <si>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</si>
  <si>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</si>
  <si>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</si>
  <si>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</si>
  <si>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</si>
  <si>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</si>
  <si>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</si>
  <si>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</si>
  <si>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</si>
  <si>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</si>
  <si>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</si>
  <si>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</si>
  <si>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</si>
  <si>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</si>
  <si>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</si>
  <si>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</si>
  <si>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</si>
  <si>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</si>
  <si>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</si>
  <si>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</si>
  <si>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</si>
  <si>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</si>
  <si>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</si>
  <si>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</si>
  <si>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</si>
  <si>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</si>
  <si>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</si>
  <si>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</si>
  <si>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</si>
  <si>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</si>
  <si>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</si>
  <si>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</si>
  <si>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</si>
  <si>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</si>
  <si>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</si>
  <si>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</si>
  <si>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</si>
  <si>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</si>
  <si>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</si>
  <si>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</si>
  <si>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</si>
  <si>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</si>
  <si>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</si>
  <si>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</si>
  <si>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</si>
  <si>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</si>
  <si>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</si>
  <si>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</si>
  <si>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</si>
  <si>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</si>
  <si>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</si>
  <si>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</si>
  <si>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</si>
  <si>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</si>
  <si>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</si>
  <si>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</si>
  <si>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</si>
  <si>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</si>
  <si>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</si>
  <si>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</si>
  <si>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</si>
  <si>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</si>
  <si>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</si>
  <si>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</si>
  <si>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</si>
  <si>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</si>
  <si>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</si>
  <si>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</si>
  <si>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</si>
  <si>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</si>
  <si>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</si>
  <si>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</si>
  <si>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</si>
  <si>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</si>
  <si>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</si>
  <si>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</si>
  <si>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</si>
  <si>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</si>
  <si>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</si>
  <si>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</si>
  <si>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</si>
  <si>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</si>
  <si>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</si>
  <si>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</si>
  <si>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</si>
  <si>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</si>
  <si>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</si>
  <si>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</si>
  <si>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</si>
  <si>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</si>
  <si>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</si>
  <si>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</si>
  <si>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</si>
  <si>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</si>
  <si>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</si>
  <si>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</si>
  <si>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</si>
  <si>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</si>
  <si>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</si>
  <si>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</si>
  <si>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</si>
  <si>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</si>
  <si>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</si>
  <si>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</si>
  <si>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</si>
  <si>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</si>
  <si>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</si>
  <si>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</si>
  <si>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</si>
  <si>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</si>
  <si>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</si>
  <si>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</si>
  <si>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</si>
  <si>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</si>
  <si>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</si>
  <si>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</si>
  <si>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</si>
  <si>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</si>
  <si>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</si>
  <si>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</si>
  <si>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</si>
  <si>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</si>
  <si>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</si>
  <si>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</si>
  <si>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</si>
  <si>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</si>
  <si>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</si>
  <si>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</si>
  <si>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</si>
  <si>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</si>
  <si>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</si>
  <si>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</si>
  <si>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</si>
  <si>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</si>
  <si>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</si>
  <si>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</si>
  <si>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</si>
  <si>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</si>
  <si>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</si>
  <si>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</si>
  <si>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</si>
  <si>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</si>
  <si>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</si>
  <si>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</si>
  <si>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</si>
  <si>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</si>
  <si>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</si>
  <si>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</si>
  <si>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</si>
  <si>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</si>
  <si>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</si>
  <si>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</si>
  <si>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</si>
  <si>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</si>
  <si>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</si>
  <si>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</si>
  <si>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</si>
  <si>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</si>
  <si>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</si>
  <si>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</si>
  <si>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</si>
  <si>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</si>
  <si>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</si>
  <si>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</si>
  <si>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</si>
  <si>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</si>
  <si>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</si>
  <si>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</si>
  <si>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</si>
  <si>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</si>
  <si>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</si>
  <si>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</si>
  <si>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</si>
  <si>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</si>
  <si>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</si>
  <si>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</si>
  <si>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</si>
  <si>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</si>
  <si>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</si>
  <si>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</si>
  <si>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</si>
  <si>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</si>
  <si>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</si>
  <si>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</si>
  <si>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</si>
  <si>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</si>
  <si>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</si>
  <si>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</si>
  <si>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</si>
  <si>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</si>
  <si>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</si>
  <si>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</si>
  <si>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</si>
  <si>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</si>
  <si>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</si>
  <si>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</si>
  <si>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</si>
  <si>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</si>
  <si>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</si>
  <si>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</si>
  <si>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</si>
  <si>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</si>
  <si>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</si>
  <si>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</si>
  <si>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</si>
  <si>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</si>
  <si>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</si>
  <si>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</si>
  <si>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</si>
  <si>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</si>
  <si>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</si>
  <si>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</si>
  <si>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</si>
  <si>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</si>
  <si>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</si>
  <si>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</si>
  <si>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</si>
  <si>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</si>
  <si>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</si>
  <si>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</si>
  <si>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</si>
  <si>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</si>
  <si>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</si>
  <si>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</si>
  <si>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</si>
  <si>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</si>
  <si>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</si>
  <si>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</si>
  <si>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</si>
  <si>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</si>
  <si>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</si>
  <si>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</si>
  <si>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</si>
  <si>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</si>
  <si>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</si>
  <si>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</si>
  <si>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</si>
  <si>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</si>
  <si>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</si>
  <si>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</si>
  <si>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</si>
  <si>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</si>
  <si>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</si>
  <si>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</si>
  <si>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</si>
  <si>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</si>
  <si>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</si>
  <si>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</si>
  <si>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</si>
  <si>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</si>
  <si>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</si>
  <si>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</si>
  <si>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</si>
  <si>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</si>
  <si>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</si>
  <si>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</si>
  <si>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</si>
  <si>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</si>
  <si>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</si>
  <si>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</si>
  <si>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</si>
  <si>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</si>
  <si>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</si>
  <si>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</si>
  <si>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</si>
  <si>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</si>
  <si>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</si>
  <si>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</si>
  <si>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</si>
  <si>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</si>
  <si>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</si>
  <si>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</si>
  <si>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</si>
  <si>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</si>
  <si>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</si>
  <si>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</si>
  <si>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</si>
  <si>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</si>
  <si>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</si>
  <si>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</si>
  <si>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</si>
  <si>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</si>
  <si>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</si>
  <si>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</si>
  <si>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</si>
  <si>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</si>
  <si>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</si>
  <si>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</si>
  <si>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</si>
  <si>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</si>
  <si>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</si>
  <si>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</si>
  <si>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</si>
  <si>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</si>
  <si>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</si>
  <si>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</si>
  <si>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</si>
  <si>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</si>
  <si>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</si>
  <si>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</si>
  <si>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</si>
  <si>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</si>
  <si>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</si>
  <si>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</si>
  <si>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</si>
  <si>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</si>
  <si>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</si>
  <si>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</si>
  <si>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</si>
  <si>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</si>
  <si>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</si>
  <si>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</si>
  <si>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</si>
  <si>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</si>
  <si>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</si>
  <si>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</si>
  <si>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</si>
  <si>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</si>
  <si>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</si>
  <si>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</si>
  <si>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</si>
  <si>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</si>
  <si>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</si>
  <si>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</si>
  <si>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</si>
  <si>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</si>
  <si>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</si>
  <si>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</si>
  <si>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</si>
  <si>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</si>
  <si>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</si>
  <si>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</si>
  <si>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</si>
  <si>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</si>
  <si>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</si>
  <si>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</si>
  <si>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</si>
  <si>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</si>
  <si>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</si>
  <si>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</si>
  <si>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</si>
  <si>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</si>
  <si>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</si>
  <si>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</si>
  <si>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</si>
  <si>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</si>
  <si>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</si>
  <si>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</si>
  <si>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</si>
  <si>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</si>
  <si>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</si>
  <si>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</si>
  <si>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</si>
  <si>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</si>
  <si>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</si>
  <si>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</si>
  <si>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</si>
  <si>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</si>
  <si>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</si>
  <si>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</si>
  <si>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</si>
  <si>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</si>
  <si>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</si>
  <si>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</si>
  <si>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</si>
  <si>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</si>
  <si>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</si>
  <si>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</si>
  <si>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</si>
  <si>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</si>
  <si>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</si>
  <si>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</si>
  <si>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</si>
  <si>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</si>
  <si>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</si>
  <si>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</si>
  <si>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</si>
  <si>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</si>
  <si>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</si>
  <si>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</si>
  <si>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</si>
  <si>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</si>
  <si>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</si>
  <si>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</si>
  <si>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</si>
  <si>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</si>
  <si>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</si>
  <si>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</si>
  <si>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</si>
  <si>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</si>
  <si>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</si>
  <si>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</si>
  <si>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</si>
  <si>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</si>
  <si>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</si>
  <si>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</si>
  <si>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</si>
  <si>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</si>
  <si>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</si>
  <si>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</si>
  <si>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</si>
  <si>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</si>
  <si>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</si>
  <si>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</si>
  <si>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</si>
  <si>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</si>
  <si>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</si>
  <si>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</si>
  <si>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</si>
  <si>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</si>
  <si>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</si>
  <si>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</si>
  <si>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</si>
  <si>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</si>
  <si>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</si>
  <si>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</si>
  <si>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</si>
  <si>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</si>
  <si>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</si>
  <si>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</si>
  <si>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</si>
  <si>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</si>
  <si>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</si>
  <si>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</si>
  <si>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</si>
  <si>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</si>
  <si>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</si>
  <si>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</si>
  <si>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</si>
  <si>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</si>
  <si>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</si>
  <si>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</si>
  <si>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</si>
  <si>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</si>
  <si>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</si>
  <si>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</si>
  <si>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</si>
  <si>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</si>
  <si>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</si>
  <si>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</si>
  <si>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</si>
  <si>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</si>
  <si>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</si>
  <si>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</si>
  <si>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</si>
  <si>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</si>
  <si>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</si>
  <si>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</si>
  <si>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</si>
  <si>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</si>
  <si>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</si>
  <si>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</si>
  <si>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</si>
  <si>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</si>
  <si>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</si>
  <si>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</si>
  <si>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</si>
  <si>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</si>
  <si>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</si>
  <si>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</si>
  <si>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</si>
  <si>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</si>
  <si>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</si>
  <si>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</si>
  <si>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</si>
  <si>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</si>
  <si>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</si>
  <si>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</si>
  <si>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</si>
  <si>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</si>
  <si>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</si>
  <si>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</si>
  <si>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</si>
  <si>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</si>
  <si>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</si>
  <si>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</si>
  <si>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</si>
  <si>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</si>
  <si>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</si>
  <si>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</si>
  <si>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</si>
  <si>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</si>
  <si>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</si>
  <si>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</si>
  <si>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</si>
  <si>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</si>
  <si>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</si>
  <si>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</si>
  <si>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</si>
  <si>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</si>
  <si>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</si>
  <si>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</si>
  <si>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</si>
  <si>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</si>
  <si>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</si>
  <si>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</si>
  <si>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</si>
  <si>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</si>
  <si>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</si>
  <si>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</si>
  <si>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</si>
  <si>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</si>
  <si>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</si>
  <si>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</si>
  <si>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</si>
  <si>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</si>
  <si>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</si>
  <si>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</si>
  <si>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</si>
  <si>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</si>
  <si>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</si>
  <si>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</si>
  <si>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</si>
  <si>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</si>
  <si>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</si>
  <si>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</si>
  <si>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</si>
  <si>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</si>
  <si>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</si>
  <si>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</si>
  <si>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</si>
  <si>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</si>
  <si>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</si>
  <si>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</si>
  <si>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</si>
  <si>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</si>
  <si>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</si>
  <si>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</si>
  <si>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</si>
  <si>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</si>
  <si>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</si>
  <si>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</si>
  <si>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</si>
  <si>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</si>
  <si>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</si>
  <si>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</si>
  <si>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</si>
  <si>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</si>
  <si>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</si>
  <si>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</si>
  <si>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</si>
  <si>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</si>
  <si>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</si>
  <si>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</si>
  <si>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</si>
  <si>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</si>
  <si>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</si>
  <si>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</si>
  <si>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</si>
  <si>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</si>
  <si>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</si>
  <si>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</si>
  <si>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</si>
  <si>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</si>
  <si>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</si>
  <si>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</si>
  <si>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</si>
  <si>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</si>
  <si>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</si>
  <si>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</si>
  <si>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</si>
  <si>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</si>
  <si>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</si>
  <si>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</si>
  <si>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</si>
  <si>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</si>
  <si>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</si>
  <si>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</si>
  <si>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</si>
  <si>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</si>
  <si>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</si>
  <si>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</si>
  <si>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</si>
  <si>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</si>
  <si>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</si>
  <si>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</si>
  <si>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</si>
  <si>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</si>
  <si>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</si>
  <si>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</si>
  <si>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</si>
  <si>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</si>
  <si>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</si>
  <si>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</si>
  <si>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</si>
  <si>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</si>
  <si>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</si>
  <si>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</si>
  <si>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</si>
  <si>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</si>
  <si>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</si>
  <si>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</si>
  <si>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</si>
  <si>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</si>
  <si>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</si>
  <si>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</si>
  <si>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</si>
  <si>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</si>
  <si>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</si>
  <si>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</si>
  <si>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</si>
  <si>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</si>
  <si>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</si>
  <si>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</si>
  <si>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</si>
  <si>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</si>
  <si>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</si>
  <si>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</si>
  <si>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</si>
  <si>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</si>
  <si>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</si>
  <si>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</si>
  <si>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</si>
  <si>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</si>
  <si>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</si>
  <si>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</si>
  <si>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</si>
  <si>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</si>
  <si>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</si>
  <si>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</si>
  <si>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</si>
  <si>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</si>
  <si>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</si>
  <si>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</si>
  <si>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</si>
  <si>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</si>
  <si>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</si>
  <si>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</si>
  <si>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</si>
  <si>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</si>
  <si>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</si>
  <si>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</si>
  <si>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</si>
  <si>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</si>
  <si>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</si>
  <si>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</si>
  <si>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</si>
  <si>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</si>
  <si>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</si>
  <si>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</si>
  <si>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</si>
  <si>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</si>
  <si>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</si>
  <si>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</si>
  <si>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</si>
  <si>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</si>
  <si>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</si>
  <si>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</si>
  <si>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</si>
  <si>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</si>
  <si>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</si>
  <si>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</si>
  <si>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</si>
  <si>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</si>
  <si>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</si>
  <si>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</si>
  <si>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</si>
  <si>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</si>
  <si>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</si>
  <si>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</si>
  <si>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</si>
  <si>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</si>
  <si>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</si>
  <si>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</si>
  <si>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</si>
  <si>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</si>
  <si>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</si>
  <si>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</si>
  <si>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</si>
  <si>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</si>
  <si>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</si>
  <si>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</si>
  <si>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</si>
  <si>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</si>
  <si>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</si>
  <si>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</si>
  <si>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</si>
  <si>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</si>
  <si>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</si>
  <si>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</si>
  <si>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</si>
  <si>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</si>
  <si>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</si>
  <si>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</si>
  <si>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</si>
  <si>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</si>
  <si>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</si>
  <si>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</si>
  <si>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</si>
  <si>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</si>
  <si>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</si>
  <si>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</si>
  <si>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</si>
  <si>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</si>
  <si>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</si>
  <si>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</si>
  <si>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</si>
  <si>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</si>
  <si>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</si>
  <si>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</si>
  <si>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</si>
  <si>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</si>
  <si>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</si>
  <si>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</si>
  <si>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</si>
  <si>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</si>
  <si>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</si>
  <si>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</si>
  <si>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</si>
  <si>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</si>
  <si>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</si>
  <si>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</si>
  <si>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</si>
  <si>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</si>
  <si>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</si>
  <si>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</si>
  <si>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</si>
  <si>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</si>
  <si>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</si>
  <si>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</si>
  <si>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</si>
  <si>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</si>
  <si>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</si>
  <si>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</si>
  <si>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</si>
  <si>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</si>
  <si>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</si>
  <si>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</si>
  <si>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</si>
  <si>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</si>
  <si>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</si>
  <si>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</si>
  <si>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</si>
  <si>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</si>
  <si>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</si>
  <si>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</si>
  <si>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</si>
  <si>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</si>
  <si>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</si>
  <si>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</si>
  <si>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</si>
  <si>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</si>
  <si>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</si>
  <si>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</si>
  <si>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</si>
  <si>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</si>
  <si>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</si>
  <si>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</si>
  <si>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</si>
  <si>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</si>
  <si>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</si>
  <si>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</si>
  <si>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</si>
  <si>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</si>
  <si>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</si>
  <si>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</si>
  <si>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</si>
  <si>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</si>
  <si>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</si>
  <si>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</si>
  <si>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</si>
  <si>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</si>
  <si>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</si>
  <si>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</si>
  <si>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</si>
  <si>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</si>
  <si>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</si>
  <si>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</si>
  <si>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</si>
  <si>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</si>
  <si>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</si>
  <si>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</si>
  <si>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</si>
  <si>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</si>
  <si>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</si>
  <si>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</si>
  <si>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</si>
  <si>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</si>
  <si>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</si>
  <si>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</si>
  <si>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</si>
  <si>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</si>
  <si>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</si>
  <si>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</si>
  <si>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</si>
  <si>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</si>
  <si>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</si>
  <si>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</si>
  <si>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</si>
  <si>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</si>
  <si>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</si>
  <si>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</si>
  <si>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</si>
  <si>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</si>
  <si>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</si>
  <si>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</si>
  <si>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</si>
  <si>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</si>
  <si>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</si>
  <si>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</si>
  <si>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</si>
  <si>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</si>
  <si>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</si>
  <si>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</si>
  <si>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</si>
  <si>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</si>
  <si>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</si>
  <si>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</si>
  <si>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</si>
  <si>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</si>
  <si>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</si>
  <si>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</si>
  <si>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</si>
  <si>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</si>
  <si>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</si>
  <si>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</si>
  <si>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</si>
  <si>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</si>
  <si>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</si>
  <si>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</si>
  <si>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</si>
  <si>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</si>
  <si>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</si>
  <si>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</si>
  <si>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</si>
  <si>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</si>
  <si>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</si>
  <si>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</si>
  <si>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</si>
  <si>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</si>
  <si>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</si>
  <si>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</si>
  <si>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</si>
  <si>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</si>
  <si>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</si>
  <si>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</si>
  <si>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</si>
  <si>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</si>
  <si>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</si>
  <si>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</si>
  <si>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</si>
  <si>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</si>
  <si>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</si>
  <si>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</si>
  <si>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</si>
  <si>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</si>
  <si>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</si>
  <si>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</si>
  <si>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</si>
  <si>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</si>
  <si>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</si>
  <si>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</si>
  <si>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</si>
  <si>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</si>
  <si>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</si>
  <si>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</si>
  <si>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</si>
  <si>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</si>
  <si>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</si>
  <si>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</si>
  <si>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</si>
  <si>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</si>
  <si>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</si>
  <si>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</si>
  <si>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</si>
  <si>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</si>
  <si>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</si>
  <si>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</si>
  <si>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</si>
  <si>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</si>
  <si>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</si>
  <si>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</si>
  <si>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</si>
  <si>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</si>
  <si>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</si>
  <si>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</si>
  <si>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</si>
  <si>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</si>
  <si>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</si>
  <si>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</si>
  <si>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</si>
  <si>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</si>
  <si>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</si>
  <si>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</si>
  <si>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</si>
  <si>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</si>
  <si>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</si>
  <si>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</si>
  <si>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</si>
  <si>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</si>
  <si>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</si>
  <si>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</si>
  <si>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</si>
  <si>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</si>
  <si>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</si>
  <si>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</si>
  <si>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</si>
  <si>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</si>
  <si>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</si>
  <si>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</si>
  <si>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</si>
  <si>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</si>
  <si>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</si>
  <si>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</si>
  <si>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</si>
  <si>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</si>
  <si>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</si>
  <si>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</si>
  <si>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</si>
  <si>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</si>
  <si>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</si>
  <si>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</si>
  <si>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</si>
  <si>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</si>
  <si>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</si>
  <si>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</si>
  <si>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</si>
  <si>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</si>
  <si>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</si>
  <si>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</si>
  <si>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</si>
  <si>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</si>
  <si>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</si>
  <si>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</si>
  <si>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</si>
  <si>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</si>
  <si>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</si>
  <si>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</si>
  <si>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</si>
  <si>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</si>
  <si>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</si>
  <si>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</si>
  <si>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</si>
  <si>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</si>
  <si>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</si>
  <si>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</si>
  <si>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</si>
  <si>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</si>
  <si>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</si>
  <si>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</si>
  <si>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</si>
  <si>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</si>
  <si>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</si>
  <si>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</si>
  <si>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</si>
  <si>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</si>
  <si>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</si>
  <si>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</si>
  <si>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</si>
  <si>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</si>
  <si>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</si>
  <si>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</si>
  <si>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</si>
  <si>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</si>
  <si>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</si>
  <si>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</si>
  <si>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</si>
  <si>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</si>
  <si>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</si>
  <si>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</si>
  <si>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</si>
  <si>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</si>
  <si>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</si>
  <si>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</si>
  <si>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</si>
  <si>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</si>
  <si>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</si>
  <si>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</si>
  <si>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</si>
  <si>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</si>
  <si>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</si>
  <si>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</si>
  <si>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</si>
  <si>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</si>
  <si>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</si>
  <si>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</si>
  <si>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</si>
  <si>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</si>
  <si>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</si>
  <si>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</si>
  <si>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</si>
  <si>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</si>
  <si>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</si>
  <si>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</si>
  <si>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</si>
  <si>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</si>
  <si>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</si>
  <si>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</si>
  <si>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</si>
  <si>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</si>
  <si>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</si>
  <si>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</si>
  <si>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</si>
  <si>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</si>
  <si>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</si>
  <si>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</si>
  <si>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</si>
  <si>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</si>
  <si>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</si>
  <si>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</si>
  <si>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</si>
  <si>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</si>
  <si>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</si>
  <si>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</si>
  <si>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</si>
  <si>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</si>
  <si>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</si>
  <si>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</si>
  <si>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</si>
  <si>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</si>
  <si>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</si>
  <si>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</si>
  <si>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</si>
  <si>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</si>
  <si>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</si>
  <si>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</si>
  <si>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</si>
  <si>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</si>
  <si>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</si>
  <si>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</si>
  <si>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</si>
  <si>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</si>
  <si>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</si>
  <si>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</si>
  <si>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</si>
  <si>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</si>
  <si>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</si>
  <si>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</si>
  <si>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</si>
  <si>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</si>
  <si>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</si>
  <si>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</si>
  <si>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</si>
  <si>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</si>
  <si>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</si>
  <si>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</si>
  <si>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</si>
  <si>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</si>
  <si>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</si>
  <si>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</si>
  <si>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</si>
  <si>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</si>
  <si>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</si>
  <si>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</si>
  <si>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</si>
  <si>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</si>
  <si>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</si>
  <si>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</si>
  <si>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</si>
  <si>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</si>
  <si>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</si>
  <si>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</si>
  <si>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</si>
  <si>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</si>
  <si>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</si>
  <si>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</si>
  <si>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</si>
  <si>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</si>
  <si>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</si>
  <si>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</si>
  <si>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</si>
  <si>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</si>
  <si>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</si>
  <si>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</si>
  <si>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</si>
  <si>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</si>
  <si>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</si>
  <si>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</si>
  <si>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</si>
  <si>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</si>
  <si>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</si>
  <si>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</si>
  <si>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</si>
  <si>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</si>
  <si>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</si>
  <si>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</si>
  <si>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</si>
  <si>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</si>
  <si>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</si>
  <si>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</si>
  <si>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</si>
  <si>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</si>
  <si>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</si>
  <si>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</si>
  <si>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</si>
  <si>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</si>
  <si>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</si>
  <si>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</si>
  <si>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</si>
  <si>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</si>
  <si>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</si>
  <si>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</si>
  <si>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</si>
  <si>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</si>
  <si>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</si>
  <si>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</si>
  <si>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</si>
  <si>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</si>
  <si>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</si>
  <si>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</si>
  <si>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</si>
  <si>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</si>
  <si>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</si>
  <si>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</si>
  <si>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</si>
  <si>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</si>
  <si>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</si>
  <si>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</si>
  <si>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</si>
  <si>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</si>
  <si>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</si>
  <si>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</si>
  <si>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</si>
  <si>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</si>
  <si>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</si>
  <si>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</si>
  <si>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</si>
  <si>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</si>
  <si>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</si>
  <si>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</si>
  <si>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</si>
  <si>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</si>
  <si>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</si>
  <si>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</si>
  <si>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</si>
  <si>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</si>
  <si>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</si>
  <si>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</si>
  <si>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</si>
  <si>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</si>
  <si>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</si>
  <si>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</si>
  <si>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</si>
  <si>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</si>
  <si>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</si>
  <si>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</si>
  <si>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</si>
  <si>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</si>
  <si>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</si>
  <si>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</si>
  <si>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</si>
  <si>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</si>
  <si>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</si>
  <si>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</si>
  <si>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</si>
  <si>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</si>
  <si>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</si>
  <si>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</si>
  <si>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</si>
  <si>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</si>
  <si>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</si>
  <si>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</si>
  <si>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</si>
  <si>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</si>
  <si>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</si>
  <si>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</si>
  <si>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</si>
  <si>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</si>
  <si>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</si>
  <si>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</si>
  <si>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</si>
  <si>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</si>
  <si>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</si>
  <si>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</si>
  <si>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</si>
  <si>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</si>
  <si>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</si>
  <si>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</si>
  <si>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</si>
  <si>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</si>
  <si>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</si>
  <si>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</si>
  <si>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</si>
  <si>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</si>
  <si>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</si>
  <si>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</si>
  <si>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</si>
  <si>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</si>
  <si>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</si>
  <si>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</si>
  <si>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</si>
  <si>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</si>
  <si>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</si>
  <si>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</si>
  <si>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</si>
  <si>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</si>
  <si>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</si>
  <si>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</si>
  <si>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</si>
  <si>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</si>
  <si>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</si>
  <si>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</si>
  <si>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</si>
  <si>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</si>
  <si>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</si>
  <si>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</si>
  <si>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</si>
  <si>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</si>
  <si>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</si>
  <si>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</si>
  <si>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</si>
  <si>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</si>
  <si>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</si>
  <si>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</si>
  <si>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</si>
  <si>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</si>
  <si>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</si>
  <si>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</si>
  <si>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</si>
  <si>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</si>
  <si>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</si>
  <si>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</si>
  <si>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</si>
  <si>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</si>
  <si>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</si>
  <si>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</si>
  <si>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</si>
  <si>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</si>
  <si>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</si>
  <si>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</si>
  <si>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</si>
  <si>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</si>
  <si>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</si>
  <si>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</si>
  <si>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</si>
  <si>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</si>
  <si>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</si>
  <si>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</si>
  <si>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</si>
  <si>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</si>
  <si>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</si>
  <si>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</si>
  <si>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</si>
  <si>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</si>
  <si>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</si>
  <si>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</si>
  <si>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</si>
  <si>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</si>
  <si>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</si>
  <si>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</si>
  <si>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</si>
  <si>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</si>
  <si>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</si>
  <si>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</si>
  <si>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</si>
  <si>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</si>
  <si>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</si>
  <si>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</si>
  <si>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</si>
  <si>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</si>
  <si>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</si>
  <si>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</si>
  <si>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</si>
  <si>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</si>
  <si>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</si>
  <si>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</si>
  <si>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</si>
  <si>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</si>
  <si>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</si>
  <si>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</si>
  <si>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</si>
  <si>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</si>
  <si>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</si>
  <si>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</si>
  <si>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</si>
  <si>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</si>
  <si>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</si>
  <si>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</si>
  <si>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</si>
  <si>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</si>
  <si>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</si>
  <si>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</si>
  <si>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</si>
  <si>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</si>
  <si>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</si>
  <si>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</si>
  <si>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</si>
  <si>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</si>
  <si>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</si>
  <si>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</si>
  <si>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</si>
  <si>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</si>
  <si>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</si>
  <si>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</si>
  <si>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</si>
  <si>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</si>
  <si>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</si>
  <si>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</si>
  <si>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</si>
  <si>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</si>
  <si>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</si>
  <si>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</si>
  <si>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</si>
  <si>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</si>
  <si>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</si>
  <si>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</si>
  <si>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</si>
  <si>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</si>
  <si>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</si>
  <si>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</si>
  <si>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</si>
  <si>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</si>
  <si>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</si>
  <si>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</si>
  <si>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</si>
  <si>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</si>
  <si>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</si>
  <si>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</si>
  <si>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</si>
  <si>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</si>
  <si>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</si>
  <si>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</si>
  <si>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</si>
  <si>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</si>
  <si>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</si>
  <si>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</si>
  <si>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</si>
  <si>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</si>
  <si>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</si>
  <si>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</si>
  <si>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</si>
  <si>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</si>
  <si>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</si>
  <si>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</si>
  <si>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</si>
  <si>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</si>
  <si>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</si>
  <si>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</si>
  <si>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</si>
  <si>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</si>
  <si>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</si>
  <si>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</si>
  <si>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</si>
  <si>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</si>
  <si>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</si>
  <si>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</si>
  <si>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</si>
  <si>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</si>
  <si>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</si>
  <si>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</si>
  <si>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</si>
  <si>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</si>
  <si>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</si>
  <si>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</si>
  <si>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</si>
  <si>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</si>
  <si>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</si>
  <si>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</si>
  <si>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</si>
  <si>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</si>
  <si>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</si>
  <si>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</si>
  <si>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</si>
  <si>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</si>
  <si>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</si>
  <si>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</si>
  <si>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</si>
  <si>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</si>
  <si>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</si>
  <si>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</si>
  <si>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</si>
  <si>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</si>
  <si>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</si>
  <si>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</si>
  <si>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</si>
  <si>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</si>
  <si>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</si>
  <si>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</si>
  <si>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</si>
  <si>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</si>
  <si>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</si>
  <si>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</si>
  <si>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</si>
  <si>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</si>
  <si>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</si>
  <si>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</si>
  <si>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</si>
  <si>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</si>
  <si>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</si>
  <si>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</si>
  <si>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</si>
  <si>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</si>
  <si>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</si>
  <si>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</si>
  <si>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</si>
  <si>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</si>
  <si>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</si>
  <si>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</si>
  <si>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</si>
  <si>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</si>
  <si>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</si>
  <si>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</si>
  <si>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</si>
  <si>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</si>
  <si>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</si>
  <si>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</si>
  <si>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</si>
  <si>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</si>
  <si>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</si>
  <si>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</si>
  <si>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</si>
  <si>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</si>
  <si>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</si>
  <si>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</si>
  <si>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</si>
  <si>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</si>
  <si>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</si>
  <si>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</si>
  <si>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</si>
  <si>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</si>
  <si>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</si>
  <si>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</si>
  <si>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</si>
  <si>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</si>
  <si>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</si>
  <si>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</si>
  <si>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</si>
  <si>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</si>
  <si>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</si>
  <si>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</si>
  <si>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</si>
  <si>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</si>
  <si>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</si>
  <si>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</si>
  <si>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</si>
  <si>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</si>
  <si>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</si>
  <si>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</si>
  <si>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</si>
  <si>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</si>
  <si>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</si>
  <si>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</si>
  <si>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</si>
  <si>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</si>
  <si>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</si>
  <si>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</si>
  <si>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</si>
  <si>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</si>
  <si>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</si>
  <si>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</si>
  <si>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</si>
  <si>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</si>
  <si>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</si>
  <si>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</si>
  <si>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</si>
  <si>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</si>
  <si>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</si>
  <si>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</si>
  <si>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</si>
  <si>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</si>
  <si>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</si>
  <si>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</si>
  <si>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</si>
  <si>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</si>
  <si>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</si>
  <si>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</si>
  <si>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</si>
  <si>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</si>
  <si>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</si>
  <si>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</si>
  <si>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</si>
  <si>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</si>
  <si>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</si>
  <si>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</si>
  <si>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</si>
  <si>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</si>
  <si>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</si>
  <si>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</si>
  <si>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</si>
  <si>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</si>
  <si>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</si>
  <si>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</si>
  <si>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</si>
  <si>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</si>
  <si>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</si>
  <si>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</si>
  <si>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</si>
  <si>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</si>
  <si>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</si>
  <si>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</si>
  <si>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</si>
  <si>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</si>
  <si>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</si>
  <si>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</si>
  <si>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</si>
  <si>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</si>
  <si>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</si>
  <si>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</si>
  <si>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</si>
  <si>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</si>
  <si>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</si>
  <si>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</si>
  <si>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</si>
  <si>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</si>
  <si>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</si>
  <si>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</si>
  <si>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</si>
  <si>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</si>
  <si>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</si>
  <si>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</si>
  <si>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</si>
  <si>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</si>
  <si>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</si>
  <si>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</si>
  <si>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</si>
  <si>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</si>
  <si>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</si>
  <si>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</si>
  <si>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</si>
  <si>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</si>
  <si>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</si>
  <si>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</si>
  <si>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</si>
  <si>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</si>
  <si>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</si>
  <si>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</si>
  <si>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</si>
  <si>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</si>
  <si>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</si>
  <si>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</si>
  <si>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</si>
  <si>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</si>
  <si>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</si>
  <si>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</si>
  <si>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</si>
  <si>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</si>
  <si>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</si>
  <si>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</si>
  <si>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</si>
  <si>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</si>
  <si>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</si>
  <si>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</si>
  <si>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</si>
  <si>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</si>
  <si>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</si>
  <si>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</si>
  <si>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</si>
  <si>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</si>
  <si>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</si>
  <si>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</si>
  <si>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</si>
  <si>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</si>
  <si>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</si>
  <si>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</si>
  <si>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</si>
  <si>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</si>
  <si>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</si>
  <si>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</si>
  <si>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</si>
  <si>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</si>
  <si>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</si>
  <si>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</si>
  <si>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</si>
  <si>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</si>
  <si>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</si>
  <si>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</si>
  <si>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</si>
  <si>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</si>
  <si>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</si>
  <si>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</si>
  <si>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</si>
  <si>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</si>
  <si>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</si>
  <si>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</si>
  <si>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</si>
  <si>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</si>
  <si>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</si>
  <si>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</si>
  <si>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</si>
  <si>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</si>
  <si>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</si>
  <si>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</si>
  <si>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</si>
  <si>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</si>
  <si>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</si>
  <si>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</si>
  <si>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</si>
  <si>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</si>
  <si>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</si>
  <si>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</si>
  <si>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</si>
  <si>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</si>
  <si>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</si>
  <si>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</si>
  <si>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</si>
  <si>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</si>
  <si>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</si>
  <si>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</si>
  <si>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</si>
  <si>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</si>
  <si>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</si>
  <si>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</si>
  <si>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</si>
  <si>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</si>
  <si>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</si>
  <si>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</si>
  <si>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</si>
  <si>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</si>
  <si>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</si>
  <si>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</si>
  <si>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</si>
  <si>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</si>
  <si>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</si>
  <si>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</si>
  <si>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</si>
  <si>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</si>
  <si>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</si>
  <si>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</si>
  <si>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</si>
  <si>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</si>
  <si>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</si>
  <si>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</si>
  <si>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</si>
  <si>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</si>
  <si>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</si>
  <si>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</si>
  <si>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</si>
  <si>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</si>
  <si>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</si>
  <si>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</si>
  <si>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</si>
  <si>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</si>
  <si>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</si>
  <si>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</si>
  <si>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</si>
  <si>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</si>
  <si>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</si>
  <si>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</si>
  <si>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</si>
  <si>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</si>
  <si>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</si>
  <si>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</si>
  <si>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</si>
  <si>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</si>
  <si>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</si>
  <si>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</si>
  <si>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</si>
  <si>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</si>
  <si>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</si>
  <si>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</si>
  <si>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</si>
  <si>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</si>
  <si>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</si>
  <si>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</si>
  <si>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</si>
  <si>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</si>
  <si>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</si>
  <si>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</si>
  <si>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</si>
  <si>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</si>
  <si>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</si>
  <si>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</si>
  <si>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</si>
  <si>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</si>
  <si>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</si>
  <si>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</si>
  <si>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</si>
  <si>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</si>
  <si>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</si>
  <si>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</si>
  <si>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</si>
  <si>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</si>
  <si>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</si>
  <si>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</si>
  <si>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</si>
  <si>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</si>
  <si>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</si>
  <si>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</si>
  <si>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</si>
  <si>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</si>
  <si>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</si>
  <si>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</si>
  <si>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</si>
  <si>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</si>
  <si>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</si>
  <si>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</si>
  <si>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</si>
  <si>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</si>
  <si>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</si>
  <si>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</si>
  <si>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</si>
  <si>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</si>
  <si>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</si>
  <si>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</si>
  <si>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</si>
  <si>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</si>
  <si>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</si>
  <si>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</si>
  <si>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</si>
  <si>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</si>
  <si>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</si>
  <si>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</si>
  <si>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</si>
  <si>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</si>
  <si>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</si>
  <si>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</si>
  <si>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</si>
  <si>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</si>
  <si>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</si>
  <si>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</si>
  <si>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</si>
  <si>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</si>
  <si>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</si>
  <si>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</si>
  <si>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</si>
  <si>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</si>
  <si>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</si>
  <si>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</si>
  <si>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</si>
  <si>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</si>
  <si>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</si>
  <si>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</si>
  <si>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</si>
  <si>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</si>
  <si>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</si>
  <si>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</si>
  <si>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</si>
  <si>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</si>
  <si>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</si>
  <si>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</si>
  <si>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</si>
  <si>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</si>
  <si>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</si>
  <si>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</si>
  <si>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</si>
  <si>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</si>
  <si>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</si>
  <si>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</si>
  <si>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</si>
  <si>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</si>
  <si>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</si>
  <si>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</si>
  <si>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</si>
  <si>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</si>
  <si>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</si>
  <si>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</si>
  <si>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</si>
  <si>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</si>
  <si>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</si>
  <si>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</si>
  <si>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</si>
  <si>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</si>
  <si>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</si>
  <si>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</si>
  <si>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</si>
  <si>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</si>
  <si>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</si>
  <si>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</si>
  <si>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</si>
  <si>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</si>
  <si>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</si>
  <si>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</si>
  <si>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</si>
  <si>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</si>
  <si>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</si>
  <si>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</si>
  <si>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</si>
  <si>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</si>
  <si>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</si>
  <si>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</si>
  <si>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</si>
  <si>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</si>
  <si>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</si>
  <si>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</si>
  <si>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</si>
  <si>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</si>
  <si>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</si>
  <si>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</si>
  <si>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</si>
  <si>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</si>
  <si>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</si>
  <si>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</si>
  <si>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</si>
  <si>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</si>
  <si>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</si>
  <si>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</si>
  <si>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</si>
  <si>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</si>
  <si>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</si>
  <si>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</si>
  <si>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</si>
  <si>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</si>
  <si>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</si>
  <si>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</si>
  <si>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</si>
  <si>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</si>
  <si>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</si>
  <si>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</si>
  <si>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</si>
  <si>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</si>
  <si>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</si>
  <si>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</si>
  <si>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</si>
  <si>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</si>
  <si>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</si>
  <si>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</si>
  <si>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</si>
  <si>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</si>
  <si>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</si>
  <si>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</si>
  <si>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</si>
  <si>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</si>
  <si>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</si>
  <si>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</si>
  <si>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</si>
  <si>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</si>
  <si>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</si>
  <si>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</si>
  <si>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</si>
  <si>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</si>
  <si>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</si>
  <si>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</si>
  <si>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</si>
  <si>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</si>
  <si>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</si>
  <si>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</si>
  <si>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</si>
  <si>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</si>
  <si>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</si>
  <si>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</si>
  <si>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</si>
  <si>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</si>
  <si>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</si>
  <si>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</si>
  <si>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</si>
  <si>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</si>
  <si>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</si>
  <si>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</si>
  <si>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</si>
  <si>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</si>
  <si>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</si>
  <si>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</si>
  <si>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</si>
  <si>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</si>
  <si>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</si>
  <si>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</si>
  <si>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</si>
  <si>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</si>
  <si>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</si>
  <si>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</si>
  <si>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</si>
  <si>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</si>
  <si>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</si>
  <si>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</si>
  <si>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</si>
  <si>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</si>
  <si>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</si>
  <si>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</si>
  <si>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</si>
  <si>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</si>
  <si>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</si>
  <si>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</si>
  <si>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</si>
  <si>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</si>
  <si>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</si>
  <si>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</si>
  <si>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</si>
  <si>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</si>
  <si>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</si>
  <si>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</si>
  <si>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</si>
  <si>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</si>
  <si>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</si>
  <si>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</si>
  <si>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</si>
  <si>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</si>
  <si>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</si>
  <si>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</si>
  <si>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</si>
  <si>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</si>
  <si>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</si>
  <si>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</si>
  <si>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</si>
  <si>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</si>
  <si>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</si>
  <si>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</si>
  <si>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</si>
  <si>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</si>
  <si>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</si>
  <si>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</si>
  <si>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</si>
  <si>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</si>
  <si>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</si>
  <si>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</si>
  <si>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</si>
  <si>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</si>
  <si>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</si>
  <si>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</si>
  <si>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</si>
  <si>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</si>
  <si>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</si>
  <si>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</si>
  <si>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</si>
  <si>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</si>
  <si>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</si>
  <si>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</si>
  <si>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</si>
  <si>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</si>
  <si>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</si>
  <si>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</si>
  <si>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</si>
  <si>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</si>
  <si>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</si>
  <si>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</si>
  <si>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</si>
  <si>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</si>
  <si>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</si>
  <si>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</si>
  <si>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</si>
  <si>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</si>
  <si>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</si>
  <si>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</si>
  <si>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</si>
  <si>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</si>
  <si>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</si>
  <si>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</si>
  <si>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</si>
  <si>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</si>
  <si>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</si>
  <si>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</si>
  <si>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</si>
  <si>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</si>
  <si>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</si>
  <si>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</si>
  <si>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</si>
  <si>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</si>
  <si>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</si>
  <si>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</si>
  <si>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</si>
  <si>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</si>
  <si>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</si>
  <si>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</si>
  <si>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</si>
  <si>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</si>
  <si>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</si>
  <si>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</si>
  <si>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</si>
  <si>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</si>
  <si>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</si>
  <si>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</si>
  <si>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</si>
  <si>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</si>
  <si>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</si>
  <si>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</si>
  <si>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</si>
  <si>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</si>
  <si>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</si>
  <si>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</si>
  <si>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</si>
  <si>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</si>
  <si>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</si>
  <si>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</si>
  <si>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</si>
  <si>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</si>
  <si>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</si>
  <si>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</si>
  <si>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</si>
  <si>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</si>
  <si>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</si>
  <si>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</si>
  <si>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</si>
  <si>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</si>
  <si>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</si>
  <si>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</si>
  <si>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</si>
  <si>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</si>
  <si>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</si>
  <si>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</si>
  <si>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</si>
  <si>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</si>
  <si>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</si>
  <si>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</si>
  <si>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</si>
  <si>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</si>
  <si>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</si>
  <si>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</si>
  <si>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</si>
  <si>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</si>
  <si>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</si>
  <si>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</si>
  <si>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</si>
  <si>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</si>
  <si>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</si>
  <si>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</si>
  <si>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</si>
  <si>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</si>
  <si>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</si>
  <si>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</si>
  <si>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</si>
  <si>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</si>
  <si>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</si>
  <si>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</si>
  <si>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</si>
  <si>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</si>
  <si>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</si>
  <si>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</si>
  <si>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</si>
  <si>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</si>
  <si>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</si>
  <si>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</si>
  <si>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</si>
  <si>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</si>
  <si>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</si>
  <si>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</si>
  <si>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</si>
  <si>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</si>
  <si>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</si>
  <si>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</si>
  <si>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</si>
  <si>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</si>
  <si>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</si>
  <si>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</si>
  <si>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</si>
  <si>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</si>
  <si>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</si>
  <si>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</si>
  <si>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</si>
  <si>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</si>
  <si>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</si>
  <si>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</si>
  <si>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</si>
  <si>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</si>
  <si>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</si>
  <si>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</si>
  <si>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</si>
  <si>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</si>
  <si>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</si>
  <si>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</si>
  <si>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</si>
  <si>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</si>
  <si>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</si>
  <si>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</si>
  <si>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</si>
  <si>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</si>
  <si>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</si>
  <si>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</si>
  <si>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</si>
  <si>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</si>
  <si>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</si>
  <si>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</si>
  <si>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</si>
  <si>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</si>
  <si>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</si>
  <si>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</si>
  <si>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</si>
  <si>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</si>
  <si>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</si>
  <si>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</si>
  <si>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</si>
  <si>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</si>
  <si>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</si>
  <si>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</si>
  <si>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</si>
  <si>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</si>
  <si>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</si>
  <si>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</si>
  <si>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</si>
  <si>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</si>
  <si>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</si>
  <si>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</si>
  <si>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</si>
  <si>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</si>
  <si>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</si>
  <si>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</si>
  <si>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</si>
  <si>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</si>
  <si>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</si>
  <si>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</si>
  <si>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</si>
  <si>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</si>
  <si>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</si>
  <si>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</si>
  <si>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</si>
  <si>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</si>
  <si>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</si>
  <si>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</si>
  <si>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</si>
  <si>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</si>
  <si>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</si>
  <si>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</si>
  <si>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</si>
  <si>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</si>
  <si>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</si>
  <si>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</si>
  <si>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</si>
  <si>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</si>
  <si>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</si>
  <si>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</si>
  <si>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</si>
  <si>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</si>
  <si>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</si>
  <si>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</si>
  <si>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</si>
  <si>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</si>
  <si>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</si>
  <si>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</si>
  <si>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</si>
  <si>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</si>
  <si>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</si>
  <si>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</si>
  <si>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</si>
  <si>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</si>
  <si>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</si>
  <si>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</si>
  <si>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</si>
  <si>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</si>
  <si>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</si>
  <si>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</si>
  <si>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</si>
  <si>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</si>
  <si>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</si>
  <si>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</si>
  <si>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</si>
  <si>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</si>
  <si>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</si>
  <si>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</si>
  <si>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</si>
  <si>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</si>
  <si>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</si>
  <si>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</si>
  <si>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</si>
  <si>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</si>
  <si>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</si>
  <si>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</si>
  <si>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</si>
  <si>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</si>
  <si>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</si>
  <si>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</si>
  <si>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</si>
  <si>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</si>
  <si>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</si>
  <si>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</si>
  <si>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</si>
  <si>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</si>
  <si>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</si>
  <si>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</si>
  <si>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</si>
  <si>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</si>
  <si>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</si>
  <si>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</si>
  <si>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</si>
  <si>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</si>
  <si>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</si>
  <si>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</si>
  <si>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</si>
  <si>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</si>
  <si>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</si>
  <si>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</si>
  <si>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</si>
  <si>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</si>
  <si>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</si>
  <si>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</si>
  <si>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</si>
  <si>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</si>
  <si>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</si>
  <si>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</si>
  <si>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</si>
  <si>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</si>
  <si>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</si>
  <si>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</si>
  <si>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</si>
  <si>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</si>
  <si>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</si>
  <si>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</si>
  <si>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</si>
  <si>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</si>
  <si>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</si>
  <si>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</si>
  <si>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</si>
  <si>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</si>
  <si>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</si>
  <si>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</si>
  <si>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</si>
  <si>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</si>
  <si>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</si>
  <si>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</si>
  <si>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</si>
  <si>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</si>
  <si>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</si>
  <si>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</si>
  <si>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</si>
  <si>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</si>
  <si>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</si>
  <si>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</si>
  <si>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</si>
  <si>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</si>
  <si>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</si>
  <si>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</si>
  <si>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</si>
  <si>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</si>
  <si>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</si>
  <si>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</si>
  <si>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</si>
  <si>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</si>
  <si>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</si>
  <si>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</si>
  <si>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</si>
  <si>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</si>
  <si>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</si>
  <si>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</si>
  <si>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</si>
  <si>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</si>
  <si>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</si>
  <si>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</si>
  <si>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</si>
  <si>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</si>
  <si>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</si>
  <si>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</si>
  <si>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</si>
  <si>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</si>
  <si>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</si>
  <si>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</si>
  <si>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</si>
  <si>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</si>
  <si>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</si>
  <si>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</si>
  <si>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</si>
  <si>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</si>
  <si>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</si>
  <si>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</si>
  <si>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</si>
  <si>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</si>
  <si>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</si>
  <si>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</si>
  <si>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</si>
  <si>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</si>
  <si>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</si>
  <si>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</si>
  <si>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</si>
  <si>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</si>
  <si>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</si>
  <si>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</si>
  <si>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</si>
  <si>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</si>
  <si>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</si>
  <si>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</si>
  <si>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</si>
  <si>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</si>
  <si>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</si>
  <si>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</si>
  <si>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</si>
  <si>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</si>
  <si>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</si>
  <si>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</si>
  <si>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</si>
  <si>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</si>
  <si>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</si>
  <si>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</si>
  <si>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</si>
  <si>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</si>
  <si>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</si>
  <si>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</si>
  <si>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</si>
  <si>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</si>
  <si>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</si>
  <si>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</si>
  <si>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</si>
  <si>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</si>
  <si>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</si>
  <si>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</si>
  <si>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</si>
  <si>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</si>
  <si>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</si>
  <si>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</si>
  <si>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</si>
  <si>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</si>
  <si>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</si>
  <si>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</si>
  <si>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</si>
  <si>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</si>
  <si>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</si>
  <si>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</si>
  <si>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</si>
  <si>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</si>
  <si>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</si>
  <si>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</si>
  <si>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</si>
  <si>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</si>
  <si>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</si>
  <si>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</si>
  <si>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</si>
  <si>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</si>
  <si>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</si>
  <si>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</si>
  <si>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</si>
  <si>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</si>
  <si>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</si>
  <si>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</si>
  <si>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</si>
  <si>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</si>
  <si>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</si>
  <si>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</si>
  <si>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</si>
  <si>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</si>
  <si>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</si>
  <si>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</si>
  <si>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</si>
  <si>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</si>
  <si>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</si>
  <si>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</si>
  <si>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</si>
  <si>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</si>
  <si>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</si>
  <si>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</si>
  <si>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</si>
  <si>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</si>
  <si>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</si>
  <si>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</si>
  <si>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</si>
  <si>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</si>
  <si>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</si>
  <si>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</si>
  <si>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</si>
  <si>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</si>
  <si>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</si>
  <si>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</si>
  <si>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</si>
  <si>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</si>
  <si>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</si>
  <si>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</si>
  <si>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</si>
  <si>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</si>
  <si>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</si>
  <si>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</si>
  <si>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</si>
  <si>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</si>
  <si>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</si>
  <si>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</si>
  <si>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</si>
  <si>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</si>
  <si>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</si>
  <si>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</si>
  <si>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</si>
  <si>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</si>
  <si>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</si>
  <si>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</si>
  <si>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</si>
  <si>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</si>
  <si>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</si>
  <si>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</si>
  <si>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</si>
  <si>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</si>
  <si>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</si>
  <si>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</si>
  <si>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</si>
  <si>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</si>
  <si>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</si>
  <si>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</si>
  <si>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</si>
  <si>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</si>
  <si>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</si>
  <si>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</si>
  <si>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</si>
  <si>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</si>
  <si>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</si>
  <si>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</si>
  <si>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</si>
  <si>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</si>
  <si>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</si>
  <si>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</si>
  <si>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</si>
  <si>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</si>
  <si>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</si>
  <si>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</si>
  <si>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</si>
  <si>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</si>
  <si>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</si>
  <si>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</si>
  <si>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</si>
  <si>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</si>
  <si>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</si>
  <si>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</si>
  <si>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</si>
  <si>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</si>
  <si>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</si>
  <si>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</si>
  <si>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</si>
  <si>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</si>
  <si>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</si>
  <si>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</si>
  <si>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</si>
  <si>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</si>
  <si>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</si>
  <si>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</si>
  <si>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</si>
  <si>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</si>
  <si>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</si>
  <si>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</si>
  <si>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</si>
  <si>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</si>
  <si>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</si>
  <si>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</si>
  <si>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</si>
  <si>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</si>
  <si>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</si>
  <si>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</si>
  <si>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</si>
  <si>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</si>
  <si>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</si>
  <si>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</si>
  <si>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</si>
  <si>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</si>
  <si>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</si>
  <si>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</si>
  <si>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</si>
  <si>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</si>
  <si>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</si>
  <si>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</si>
  <si>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</si>
  <si>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</si>
  <si>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</si>
  <si>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</si>
  <si>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</si>
  <si>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</si>
  <si>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</si>
  <si>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</si>
  <si>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</si>
  <si>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</si>
  <si>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</si>
  <si>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</si>
  <si>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</si>
  <si>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</si>
  <si>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</si>
  <si>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</si>
  <si>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</si>
  <si>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</si>
  <si>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</si>
  <si>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</si>
  <si>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</si>
  <si>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</si>
  <si>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</si>
  <si>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</si>
  <si>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</si>
  <si>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</si>
  <si>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</si>
  <si>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</si>
  <si>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</si>
  <si>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</si>
  <si>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</si>
  <si>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</si>
  <si>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</si>
  <si>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</si>
  <si>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</si>
  <si>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</si>
  <si>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</si>
  <si>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</si>
  <si>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</si>
  <si>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</si>
  <si>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</si>
  <si>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</si>
  <si>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</si>
  <si>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</si>
  <si>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</si>
  <si>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</si>
  <si>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</si>
  <si>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</si>
  <si>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</si>
  <si>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</si>
  <si>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</si>
  <si>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</si>
  <si>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</si>
  <si>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</si>
  <si>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</si>
  <si>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</si>
  <si>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</si>
  <si>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</si>
  <si>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</si>
  <si>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</si>
  <si>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</si>
  <si>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</si>
  <si>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</si>
  <si>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</si>
  <si>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</si>
  <si>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</si>
  <si>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</si>
  <si>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</si>
  <si>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</si>
  <si>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</si>
  <si>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</si>
  <si>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</si>
  <si>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</si>
  <si>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</si>
  <si>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</si>
  <si>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</si>
  <si>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</si>
  <si>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</si>
  <si>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</si>
  <si>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</si>
  <si>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</si>
  <si>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</si>
  <si>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</si>
  <si>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</si>
  <si>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</si>
  <si>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</si>
  <si>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</si>
  <si>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</si>
  <si>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</si>
  <si>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</si>
  <si>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</si>
  <si>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</si>
  <si>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</si>
  <si>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</si>
  <si>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</si>
  <si>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</si>
  <si>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</si>
  <si>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</si>
  <si>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</si>
  <si>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</si>
  <si>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</si>
  <si>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</si>
  <si>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</si>
  <si>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</si>
  <si>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</si>
  <si>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</si>
  <si>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</si>
  <si>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</si>
  <si>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</si>
  <si>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</si>
  <si>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</si>
  <si>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</si>
  <si>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</si>
  <si>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</si>
  <si>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</si>
  <si>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</si>
  <si>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</si>
  <si>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</si>
  <si>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</si>
  <si>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</si>
  <si>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</si>
  <si>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</si>
  <si>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</si>
  <si>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</si>
  <si>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</si>
  <si>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</si>
  <si>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</si>
  <si>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</si>
  <si>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</si>
  <si>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</si>
  <si>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</si>
  <si>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</si>
  <si>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</si>
  <si>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</si>
  <si>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</si>
  <si>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</si>
  <si>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</si>
  <si>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</si>
  <si>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</si>
  <si>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</si>
  <si>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</si>
  <si>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</si>
  <si>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</si>
  <si>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</si>
  <si>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</si>
  <si>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</si>
  <si>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</si>
  <si>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</si>
  <si>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</si>
  <si>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</si>
  <si>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</si>
  <si>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</si>
  <si>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</si>
  <si>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</si>
  <si>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</si>
  <si>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</si>
  <si>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</si>
  <si>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</si>
  <si>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</si>
  <si>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</si>
  <si>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</si>
  <si>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</si>
  <si>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</si>
  <si>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</si>
  <si>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</si>
  <si>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</si>
  <si>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</si>
  <si>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</si>
  <si>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</si>
  <si>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</si>
  <si>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</si>
  <si>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</si>
  <si>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</si>
  <si>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</si>
  <si>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</si>
  <si>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</si>
  <si>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</si>
  <si>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</si>
  <si>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</si>
  <si>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</si>
  <si>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</si>
  <si>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</si>
  <si>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</si>
  <si>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</si>
  <si>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</si>
  <si>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</si>
  <si>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</si>
  <si>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</si>
  <si>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</si>
  <si>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</si>
  <si>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</si>
  <si>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</si>
  <si>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</si>
  <si>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</si>
  <si>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</si>
  <si>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</si>
  <si>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</si>
  <si>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</si>
  <si>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</si>
  <si>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</si>
  <si>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</si>
  <si>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</si>
  <si>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</si>
  <si>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</si>
  <si>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</si>
  <si>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</si>
  <si>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</si>
  <si>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</si>
  <si>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</si>
  <si>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</si>
  <si>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</si>
  <si>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</si>
  <si>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</si>
  <si>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</si>
  <si>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</si>
  <si>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</si>
  <si>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</si>
  <si>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</si>
  <si>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</si>
  <si>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</si>
  <si>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</si>
  <si>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</si>
  <si>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</si>
  <si>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</si>
  <si>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</si>
  <si>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</si>
  <si>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</si>
  <si>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</si>
  <si>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</si>
  <si>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</si>
  <si>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</si>
  <si>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</si>
  <si>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</si>
  <si>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</si>
  <si>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</si>
  <si>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</si>
  <si>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</si>
  <si>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</si>
  <si>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</si>
  <si>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</si>
  <si>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</si>
  <si>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</si>
  <si>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</si>
  <si>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</si>
  <si>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</si>
  <si>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</si>
  <si>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</si>
  <si>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</si>
  <si>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</si>
  <si>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</si>
  <si>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</si>
  <si>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</si>
  <si>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</si>
  <si>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</si>
  <si>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</si>
  <si>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</si>
  <si>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</si>
  <si>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</si>
  <si>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</si>
  <si>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</si>
  <si>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</si>
  <si>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</si>
  <si>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</si>
  <si>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</si>
  <si>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</si>
  <si>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</si>
  <si>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</si>
  <si>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</si>
  <si>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</si>
  <si>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</si>
  <si>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</si>
  <si>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</si>
  <si>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</si>
  <si>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</si>
  <si>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</si>
  <si>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</si>
  <si>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</si>
  <si>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</si>
  <si>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</si>
  <si>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</si>
  <si>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</si>
  <si>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</si>
  <si>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</si>
  <si>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</si>
  <si>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</si>
  <si>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</si>
  <si>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</si>
  <si>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</si>
  <si>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</si>
  <si>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</si>
  <si>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</si>
  <si>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</si>
  <si>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</si>
  <si>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</si>
  <si>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</si>
  <si>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</si>
  <si>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</si>
  <si>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</si>
  <si>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</si>
  <si>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</si>
  <si>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</si>
  <si>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</si>
  <si>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</si>
  <si>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</si>
  <si>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</si>
  <si>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</si>
  <si>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</si>
  <si>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</si>
  <si>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</si>
  <si>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</si>
  <si>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</si>
  <si>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</si>
  <si>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</si>
  <si>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</si>
  <si>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</si>
  <si>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</si>
  <si>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</si>
  <si>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</si>
  <si>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</si>
  <si>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</si>
  <si>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</si>
  <si>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</si>
  <si>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</si>
  <si>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</si>
  <si>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</si>
  <si>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</si>
  <si>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</si>
  <si>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</si>
  <si>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</si>
  <si>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</si>
  <si>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</si>
  <si>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</si>
  <si>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</si>
  <si>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</si>
  <si>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</si>
  <si>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</si>
  <si>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</si>
  <si>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</si>
  <si>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</si>
  <si>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</si>
  <si>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</si>
  <si>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</si>
  <si>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</si>
  <si>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</si>
  <si>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</si>
  <si>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</si>
  <si>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</si>
  <si>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</si>
  <si>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</si>
  <si>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</si>
  <si>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</si>
  <si>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</si>
  <si>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</si>
  <si>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</si>
  <si>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</si>
  <si>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</si>
  <si>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</si>
  <si>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</si>
  <si>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</si>
  <si>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</si>
  <si>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</si>
  <si>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</si>
  <si>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</si>
  <si>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</si>
  <si>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</si>
  <si>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</si>
  <si>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</si>
  <si>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</si>
  <si>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</si>
  <si>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</si>
  <si>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</si>
  <si>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</si>
  <si>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</si>
  <si>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</si>
  <si>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</si>
  <si>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</si>
  <si>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</si>
  <si>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</si>
  <si>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</si>
  <si>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</si>
  <si>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</si>
  <si>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</si>
  <si>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</si>
  <si>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</si>
  <si>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</si>
  <si>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</si>
  <si>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</si>
  <si>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</si>
  <si>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</si>
  <si>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</si>
  <si>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</si>
  <si>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</si>
  <si>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</si>
  <si>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</si>
  <si>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</si>
  <si>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</si>
  <si>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</si>
  <si>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</si>
  <si>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</si>
  <si>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</si>
  <si>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</si>
  <si>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</si>
  <si>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</si>
  <si>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</si>
  <si>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</si>
  <si>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</si>
  <si>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</si>
  <si>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</si>
  <si>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</si>
  <si>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</si>
  <si>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</si>
  <si>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</si>
  <si>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</si>
  <si>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</si>
  <si>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</si>
  <si>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</si>
  <si>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</si>
  <si>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</si>
  <si>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</si>
  <si>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</si>
  <si>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</si>
  <si>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</si>
  <si>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</si>
  <si>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</si>
  <si>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</si>
  <si>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</si>
  <si>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</si>
  <si>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</si>
  <si>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</si>
  <si>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</si>
  <si>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</si>
  <si>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</si>
  <si>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</si>
  <si>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</si>
  <si>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</si>
  <si>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</si>
  <si>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</si>
  <si>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</si>
  <si>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</si>
  <si>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</si>
  <si>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</si>
  <si>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</si>
  <si>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</si>
  <si>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</si>
  <si>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</si>
  <si>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</si>
  <si>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</si>
  <si>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</si>
  <si>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</si>
  <si>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</si>
  <si>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</si>
  <si>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</si>
  <si>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</si>
  <si>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</si>
  <si>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</si>
  <si>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</si>
  <si>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</si>
  <si>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</si>
  <si>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</si>
  <si>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</si>
  <si>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</si>
  <si>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</si>
  <si>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</si>
  <si>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</si>
  <si>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</si>
  <si>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</si>
  <si>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</si>
  <si>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</si>
  <si>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</si>
  <si>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</si>
  <si>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</si>
  <si>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</si>
  <si>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</si>
  <si>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</si>
  <si>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</si>
  <si>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</si>
  <si>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</si>
  <si>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</si>
  <si>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</si>
  <si>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</si>
  <si>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</si>
  <si>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</si>
  <si>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</si>
  <si>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</si>
  <si>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</si>
  <si>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</si>
  <si>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</si>
  <si>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</si>
  <si>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</si>
  <si>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</si>
  <si>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</si>
  <si>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</si>
  <si>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</si>
  <si>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</si>
  <si>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</si>
  <si>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</si>
  <si>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</si>
  <si>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</si>
  <si>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</si>
  <si>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</si>
  <si>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</si>
  <si>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</si>
  <si>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</si>
  <si>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</si>
  <si>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</si>
  <si>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</si>
  <si>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</si>
  <si>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</si>
  <si>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</si>
  <si>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</si>
  <si>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</si>
  <si>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</si>
  <si>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</si>
  <si>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</si>
  <si>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</si>
  <si>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</si>
  <si>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</si>
  <si>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</si>
  <si>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</si>
  <si>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</si>
  <si>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</si>
  <si>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</si>
  <si>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</si>
  <si>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</si>
  <si>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</si>
  <si>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</si>
  <si>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</si>
  <si>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</si>
  <si>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</si>
  <si>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</si>
  <si>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</si>
  <si>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</si>
  <si>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</si>
  <si>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</si>
  <si>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</si>
  <si>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</si>
  <si>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</si>
  <si>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</si>
  <si>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</si>
  <si>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</si>
  <si>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</si>
  <si>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</si>
  <si>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</si>
  <si>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</si>
  <si>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</si>
  <si>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</si>
  <si>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</si>
  <si>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</si>
  <si>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</si>
  <si>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</si>
  <si>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</si>
  <si>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</si>
  <si>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</si>
  <si>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</si>
  <si>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</si>
  <si>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</si>
  <si>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</si>
  <si>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</si>
  <si>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</si>
  <si>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</si>
  <si>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</si>
  <si>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</si>
  <si>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</si>
  <si>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</si>
  <si>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</si>
  <si>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</si>
  <si>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</si>
  <si>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</si>
  <si>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</si>
  <si>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</si>
  <si>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</si>
  <si>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</si>
  <si>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</si>
  <si>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</si>
  <si>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</si>
  <si>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</si>
  <si>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</si>
  <si>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</si>
  <si>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</si>
  <si>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</si>
  <si>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</si>
  <si>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</si>
  <si>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</si>
  <si>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</si>
  <si>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</si>
  <si>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</si>
  <si>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</si>
  <si>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</si>
  <si>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</si>
  <si>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</si>
  <si>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</si>
  <si>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</si>
  <si>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</si>
  <si>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</si>
  <si>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</si>
  <si>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</si>
  <si>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</si>
  <si>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</si>
  <si>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</si>
  <si>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</si>
  <si>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</si>
  <si>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</si>
  <si>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</si>
  <si>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</si>
  <si>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</si>
  <si>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</si>
  <si>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</si>
  <si>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</si>
  <si>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</si>
  <si>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</si>
  <si>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</si>
  <si>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</si>
  <si>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</si>
  <si>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</si>
  <si>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</si>
  <si>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</si>
  <si>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</si>
  <si>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</si>
  <si>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</si>
  <si>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</si>
  <si>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</si>
  <si>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</si>
  <si>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</si>
  <si>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</si>
  <si>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</si>
  <si>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</si>
  <si>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</si>
  <si>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</si>
  <si>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</si>
  <si>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</si>
  <si>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</si>
  <si>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</si>
  <si>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</si>
  <si>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</si>
  <si>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</si>
  <si>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</si>
  <si>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</si>
  <si>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</si>
  <si>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</si>
  <si>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</si>
  <si>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</si>
  <si>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</si>
  <si>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</si>
  <si>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</si>
  <si>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</si>
  <si>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</si>
  <si>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</si>
  <si>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</si>
  <si>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</si>
  <si>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</si>
  <si>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</si>
  <si>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</si>
  <si>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</si>
  <si>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</si>
  <si>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</si>
  <si>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</si>
  <si>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</si>
  <si>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</si>
  <si>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</si>
  <si>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</si>
  <si>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</si>
  <si>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</si>
  <si>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</si>
  <si>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</si>
  <si>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</si>
  <si>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</si>
  <si>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</si>
  <si>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</si>
  <si>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</si>
  <si>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</si>
  <si>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</si>
  <si>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</si>
  <si>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</si>
  <si>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</si>
  <si>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</si>
  <si>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</si>
  <si>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</si>
  <si>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</si>
  <si>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</si>
  <si>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</si>
  <si>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</si>
  <si>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</si>
  <si>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</si>
  <si>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</si>
  <si>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</si>
  <si>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</si>
  <si>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</si>
  <si>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</si>
  <si>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</si>
  <si>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</si>
  <si>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</si>
  <si>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</si>
  <si>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</si>
  <si>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</si>
  <si>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</si>
  <si>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</si>
  <si>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</si>
  <si>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</si>
  <si>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</si>
  <si>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</si>
  <si>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</si>
  <si>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</si>
  <si>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</si>
  <si>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</si>
  <si>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</si>
  <si>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</si>
  <si>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</si>
  <si>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</si>
  <si>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</si>
  <si>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</si>
  <si>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</si>
  <si>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</si>
  <si>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</si>
  <si>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</si>
  <si>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</si>
  <si>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</si>
  <si>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</si>
  <si>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</si>
  <si>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</si>
  <si>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</si>
  <si>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</si>
  <si>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</si>
  <si>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</si>
  <si>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</si>
  <si>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</si>
  <si>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</si>
  <si>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</si>
  <si>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</si>
  <si>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</si>
  <si>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</si>
  <si>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</si>
  <si>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</si>
  <si>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</si>
  <si>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</si>
  <si>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</si>
  <si>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</si>
  <si>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</si>
  <si>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</si>
  <si>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</si>
  <si>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</si>
  <si>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</si>
  <si>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</si>
  <si>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</si>
  <si>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</si>
  <si>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</si>
  <si>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</si>
  <si>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</si>
  <si>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</si>
  <si>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</si>
  <si>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</si>
  <si>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</si>
  <si>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</si>
  <si>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</si>
  <si>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</si>
  <si>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</si>
  <si>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</si>
  <si>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</si>
  <si>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</si>
  <si>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</si>
  <si>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</si>
  <si>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</si>
  <si>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</si>
  <si>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</si>
  <si>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</si>
  <si>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</si>
  <si>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</si>
  <si>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</si>
  <si>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</si>
  <si>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</si>
  <si>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</si>
  <si>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</si>
  <si>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</si>
  <si>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</si>
  <si>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</si>
  <si>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</si>
  <si>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</si>
  <si>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</si>
  <si>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</si>
  <si>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</si>
  <si>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</si>
  <si>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</si>
  <si>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</si>
  <si>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</si>
  <si>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</si>
  <si>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</si>
  <si>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</si>
  <si>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</si>
  <si>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</si>
  <si>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</si>
  <si>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</si>
  <si>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</si>
  <si>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</si>
  <si>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</si>
  <si>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</si>
  <si>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</si>
  <si>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</si>
  <si>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</si>
  <si>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</si>
  <si>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</si>
  <si>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</si>
  <si>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</si>
  <si>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</si>
  <si>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</si>
  <si>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</si>
  <si>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</si>
  <si>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</si>
  <si>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</si>
  <si>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</si>
  <si>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</si>
  <si>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</si>
  <si>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</si>
  <si>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</si>
  <si>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</si>
  <si>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</si>
  <si>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</si>
  <si>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</si>
  <si>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</si>
  <si>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</si>
  <si>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</si>
  <si>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</si>
  <si>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</si>
  <si>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</si>
  <si>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</si>
  <si>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</si>
  <si>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</si>
  <si>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</si>
  <si>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</si>
  <si>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</si>
  <si>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</si>
  <si>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</si>
  <si>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</si>
  <si>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</si>
  <si>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</si>
  <si>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</si>
  <si>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</si>
  <si>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</si>
  <si>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</si>
  <si>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</si>
  <si>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</si>
  <si>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</si>
  <si>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</si>
  <si>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</si>
  <si>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</si>
  <si>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</si>
  <si>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</si>
  <si>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</si>
  <si>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</si>
  <si>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</si>
  <si>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</si>
  <si>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</si>
  <si>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</si>
  <si>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</si>
  <si>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</si>
  <si>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</si>
  <si>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</si>
  <si>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</si>
  <si>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</si>
  <si>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</si>
  <si>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</si>
  <si>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</si>
  <si>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</si>
  <si>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</si>
  <si>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</si>
  <si>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</si>
  <si>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</si>
  <si>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</si>
  <si>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</si>
  <si>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</si>
  <si>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</si>
  <si>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</si>
  <si>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</si>
  <si>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</si>
  <si>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</si>
  <si>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</si>
  <si>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</si>
  <si>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</si>
  <si>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</si>
  <si>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</si>
  <si>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</si>
  <si>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</si>
  <si>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</si>
  <si>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</si>
  <si>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</si>
  <si>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</si>
  <si>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</si>
  <si>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</si>
  <si>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</si>
  <si>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</si>
  <si>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</si>
  <si>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</si>
  <si>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</si>
  <si>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</si>
  <si>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</si>
  <si>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</si>
  <si>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</si>
  <si>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</si>
  <si>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</si>
  <si>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</si>
  <si>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</si>
  <si>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</si>
  <si>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</si>
  <si>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</si>
  <si>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</si>
  <si>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</si>
  <si>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</si>
  <si>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</si>
  <si>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</si>
  <si>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</si>
  <si>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</si>
  <si>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</si>
  <si>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</si>
  <si>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</si>
  <si>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</si>
  <si>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</si>
  <si>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</si>
  <si>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</si>
  <si>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</si>
  <si>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</si>
  <si>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</si>
  <si>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</si>
  <si>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</si>
  <si>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</si>
  <si>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</si>
  <si>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</si>
  <si>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</si>
  <si>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</si>
  <si>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</si>
  <si>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</si>
  <si>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</si>
  <si>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</si>
  <si>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</si>
  <si>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</si>
  <si>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</si>
  <si>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</si>
  <si>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</si>
  <si>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</si>
  <si>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</si>
  <si>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</si>
  <si>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</si>
  <si>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</si>
  <si>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</si>
  <si>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</si>
  <si>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</si>
  <si>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</si>
  <si>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</si>
  <si>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</si>
  <si>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</si>
  <si>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</si>
  <si>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</si>
  <si>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</si>
  <si>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</si>
  <si>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</si>
  <si>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</si>
  <si>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</si>
  <si>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</si>
  <si>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</si>
  <si>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</si>
  <si>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</si>
  <si>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</si>
  <si>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</si>
  <si>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</si>
  <si>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</si>
  <si>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</si>
  <si>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</si>
  <si>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</si>
  <si>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</si>
  <si>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</si>
  <si>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</si>
  <si>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</si>
  <si>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</si>
  <si>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</si>
  <si>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</si>
  <si>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</si>
  <si>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</si>
  <si>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</si>
  <si>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</si>
  <si>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</si>
  <si>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</si>
  <si>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</si>
  <si>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</si>
  <si>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</si>
  <si>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</si>
  <si>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</si>
  <si>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</si>
  <si>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</si>
  <si>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</si>
  <si>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</si>
  <si>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</si>
  <si>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</si>
  <si>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</si>
  <si>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</si>
  <si>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</si>
  <si>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</si>
  <si>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</si>
  <si>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</si>
  <si>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</si>
  <si>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</si>
  <si>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</si>
  <si>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</si>
  <si>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</si>
  <si>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</si>
  <si>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</si>
  <si>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</si>
  <si>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</si>
  <si>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</si>
  <si>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</si>
  <si>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</si>
  <si>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</si>
  <si>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</si>
  <si>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</si>
  <si>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</si>
  <si>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</si>
  <si>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</si>
  <si>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</si>
  <si>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</si>
  <si>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</si>
  <si>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</si>
  <si>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</si>
  <si>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</si>
  <si>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</si>
  <si>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</si>
  <si>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</si>
  <si>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</si>
  <si>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</si>
  <si>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</si>
  <si>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</si>
  <si>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</si>
  <si>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</si>
  <si>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</si>
  <si>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</si>
  <si>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</si>
  <si>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</si>
  <si>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</si>
  <si>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</si>
  <si>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</si>
  <si>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</si>
  <si>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</si>
  <si>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</si>
  <si>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</si>
  <si>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</si>
  <si>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</si>
  <si>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</si>
  <si>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</si>
  <si>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</si>
  <si>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</si>
  <si>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</si>
  <si>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</si>
  <si>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</si>
  <si>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</si>
  <si>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</si>
  <si>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</si>
  <si>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</si>
  <si>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</si>
  <si>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</si>
  <si>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</si>
  <si>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</si>
  <si>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</si>
  <si>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</si>
  <si>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</si>
  <si>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</si>
  <si>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</si>
  <si>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</si>
  <si>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</si>
  <si>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</si>
  <si>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</si>
  <si>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</si>
  <si>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</si>
  <si>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</si>
  <si>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</si>
  <si>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</si>
  <si>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</si>
  <si>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</si>
  <si>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</si>
  <si>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</si>
  <si>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</si>
  <si>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</si>
  <si>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</si>
  <si>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</si>
  <si>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</si>
  <si>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</si>
  <si>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</si>
  <si>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</si>
  <si>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</si>
  <si>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</si>
  <si>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</si>
  <si>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</si>
  <si>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</si>
  <si>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</si>
  <si>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</si>
  <si>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</si>
  <si>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</si>
  <si>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</si>
  <si>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</si>
  <si>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</si>
  <si>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</si>
  <si>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</si>
  <si>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</si>
  <si>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</si>
  <si>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</si>
  <si>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</si>
  <si>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</si>
  <si>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</si>
  <si>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</si>
  <si>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</si>
  <si>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</si>
  <si>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</si>
  <si>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</si>
  <si>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</si>
  <si>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</si>
  <si>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</si>
  <si>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</si>
  <si>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</si>
  <si>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</si>
  <si>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</si>
  <si>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</si>
  <si>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</si>
  <si>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</si>
  <si>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</si>
  <si>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</si>
  <si>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</si>
  <si>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</si>
  <si>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</si>
  <si>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</si>
  <si>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</si>
  <si>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</si>
  <si>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</si>
  <si>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</si>
  <si>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</si>
  <si>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</si>
  <si>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</si>
  <si>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</si>
  <si>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</si>
  <si>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</si>
  <si>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</si>
  <si>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</si>
  <si>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</si>
  <si>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</si>
  <si>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</si>
  <si>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</si>
  <si>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</si>
  <si>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</si>
  <si>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</si>
  <si>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</si>
  <si>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</si>
  <si>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</si>
  <si>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</si>
  <si>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</si>
  <si>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</si>
  <si>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</si>
  <si>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</si>
  <si>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</si>
  <si>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</si>
  <si>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</si>
  <si>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</si>
  <si>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</si>
  <si>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</si>
  <si>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</si>
  <si>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</si>
  <si>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</si>
  <si>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</si>
  <si>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</si>
  <si>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</si>
  <si>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</si>
  <si>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</si>
  <si>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</si>
  <si>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</si>
  <si>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</si>
  <si>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</si>
  <si>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</si>
  <si>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</si>
  <si>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</si>
  <si>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</si>
  <si>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</si>
  <si>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</si>
  <si>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</si>
  <si>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</si>
  <si>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</si>
  <si>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</si>
  <si>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</si>
  <si>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</si>
  <si>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</si>
  <si>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</si>
  <si>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</si>
  <si>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</si>
  <si>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</si>
  <si>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</si>
  <si>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</si>
  <si>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</si>
  <si>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</si>
  <si>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</si>
  <si>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</si>
  <si>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</si>
  <si>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</si>
  <si>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</si>
  <si>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</si>
  <si>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</si>
  <si>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</si>
  <si>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</si>
  <si>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</si>
  <si>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</si>
  <si>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</si>
  <si>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</si>
  <si>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</si>
  <si>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</si>
  <si>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</si>
  <si>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</si>
  <si>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</si>
  <si>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</si>
  <si>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</si>
  <si>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</si>
  <si>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</si>
  <si>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</si>
  <si>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</si>
  <si>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</si>
  <si>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</si>
  <si>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</si>
  <si>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</si>
  <si>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</si>
  <si>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</si>
  <si>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</si>
  <si>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</si>
  <si>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</si>
  <si>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</si>
  <si>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</si>
  <si>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</si>
  <si>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</si>
  <si>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</si>
  <si>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</si>
  <si>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</si>
  <si>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</si>
  <si>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</si>
  <si>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</si>
  <si>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</si>
  <si>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</si>
  <si>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</si>
  <si>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</si>
  <si>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</si>
  <si>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</si>
  <si>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</si>
  <si>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</si>
  <si>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</si>
  <si>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</si>
  <si>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</si>
  <si>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</si>
  <si>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</si>
  <si>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</si>
  <si>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</si>
  <si>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</si>
  <si>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</si>
  <si>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</si>
  <si>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</si>
  <si>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</si>
  <si>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</si>
  <si>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</si>
  <si>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</si>
  <si>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</si>
  <si>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</si>
  <si>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</si>
  <si>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</si>
  <si>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</si>
  <si>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</si>
  <si>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</si>
  <si>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</si>
  <si>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</si>
  <si>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</si>
  <si>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</si>
  <si>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</si>
  <si>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</si>
  <si>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</si>
  <si>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</si>
  <si>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</si>
  <si>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</si>
  <si>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</si>
  <si>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</si>
  <si>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</si>
  <si>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</si>
  <si>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</si>
  <si>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</si>
  <si>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</si>
  <si>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</si>
  <si>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</si>
  <si>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</si>
  <si>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</si>
  <si>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</si>
  <si>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</si>
  <si>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</si>
  <si>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</si>
  <si>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</si>
  <si>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</si>
  <si>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</si>
  <si>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</si>
  <si>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</si>
  <si>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</si>
  <si>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</si>
  <si>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</si>
  <si>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</si>
  <si>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</si>
  <si>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</si>
  <si>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</si>
  <si>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</si>
  <si>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</si>
  <si>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</si>
  <si>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</si>
  <si>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</si>
  <si>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</si>
  <si>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</si>
  <si>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</si>
  <si>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</si>
  <si>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</si>
  <si>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</si>
  <si>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</si>
  <si>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</si>
  <si>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</si>
  <si>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</si>
  <si>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</si>
  <si>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</si>
  <si>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</si>
  <si>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</si>
  <si>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</si>
  <si>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</si>
  <si>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</si>
  <si>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</si>
  <si>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</si>
  <si>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</si>
  <si>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</si>
  <si>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</si>
  <si>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</si>
  <si>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</si>
  <si>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</si>
  <si>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</si>
  <si>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</si>
  <si>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</si>
  <si>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</si>
  <si>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</si>
  <si>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</si>
  <si>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</si>
  <si>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</si>
  <si>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</si>
  <si>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</si>
  <si>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</si>
  <si>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</si>
  <si>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</si>
  <si>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</si>
  <si>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</si>
  <si>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</si>
  <si>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</si>
  <si>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</si>
  <si>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</si>
  <si>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</si>
  <si>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</si>
  <si>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</si>
  <si>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</si>
  <si>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</si>
  <si>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</si>
  <si>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</si>
  <si>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</si>
  <si>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</si>
  <si>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</si>
  <si>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</si>
  <si>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</si>
  <si>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</si>
  <si>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</si>
  <si>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</si>
  <si>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</si>
  <si>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</si>
  <si>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</si>
  <si>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</si>
  <si>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</si>
  <si>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</si>
  <si>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</si>
  <si>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</si>
  <si>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</si>
  <si>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</si>
  <si>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</si>
  <si>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</si>
  <si>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</si>
  <si>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</si>
  <si>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</si>
  <si>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</si>
  <si>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</si>
  <si>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</si>
  <si>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</si>
  <si>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</si>
  <si>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</si>
  <si>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</si>
  <si>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</si>
  <si>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</si>
  <si>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</si>
  <si>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</si>
  <si>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</si>
  <si>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</si>
  <si>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</si>
  <si>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</si>
  <si>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</si>
  <si>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</si>
  <si>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</si>
  <si>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</si>
  <si>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</si>
  <si>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</si>
  <si>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</si>
  <si>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</si>
  <si>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</si>
  <si>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</si>
  <si>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</si>
  <si>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</si>
  <si>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</si>
  <si>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</si>
  <si>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</si>
  <si>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</si>
  <si>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</si>
  <si>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</si>
  <si>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</si>
  <si>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</si>
  <si>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</si>
  <si>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</si>
  <si>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</si>
  <si>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</si>
  <si>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</si>
  <si>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</si>
  <si>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</si>
  <si>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</si>
  <si>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</si>
  <si>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</si>
  <si>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</si>
  <si>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</si>
  <si>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</si>
  <si>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</si>
  <si>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</si>
  <si>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</si>
  <si>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</si>
  <si>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</si>
  <si>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</si>
  <si>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</si>
  <si>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</si>
  <si>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</si>
  <si>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</si>
  <si>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</si>
  <si>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</si>
  <si>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</si>
  <si>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</si>
  <si>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</si>
  <si>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</si>
  <si>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</si>
  <si>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</si>
  <si>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</si>
  <si>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</si>
  <si>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</si>
  <si>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</si>
  <si>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</si>
  <si>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</si>
  <si>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</si>
  <si>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</si>
  <si>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</si>
  <si>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</si>
  <si>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</si>
  <si>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</si>
  <si>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</si>
  <si>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</si>
  <si>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</si>
  <si>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</si>
  <si>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</si>
  <si>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</si>
  <si>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</si>
  <si>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</si>
  <si>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</si>
  <si>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</si>
  <si>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</si>
  <si>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</si>
  <si>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</si>
  <si>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</si>
  <si>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</si>
  <si>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</si>
  <si>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</si>
  <si>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</si>
  <si>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</si>
  <si>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</si>
  <si>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</si>
  <si>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</si>
  <si>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</si>
  <si>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</si>
  <si>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</si>
  <si>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</si>
  <si>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</si>
  <si>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</si>
  <si>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</si>
  <si>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</si>
  <si>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</si>
  <si>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</si>
  <si>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</si>
  <si>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</si>
  <si>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</si>
  <si>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</si>
  <si>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</si>
  <si>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</si>
  <si>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</si>
  <si>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</si>
  <si>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</si>
  <si>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</si>
  <si>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</si>
  <si>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</si>
  <si>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</si>
  <si>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</si>
  <si>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</si>
  <si>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</si>
  <si>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</si>
  <si>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</si>
  <si>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</si>
  <si>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</si>
  <si>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</si>
  <si>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</si>
  <si>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</si>
  <si>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</si>
  <si>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</si>
  <si>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</si>
  <si>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</si>
  <si>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</si>
  <si>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</si>
  <si>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</si>
  <si>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</si>
  <si>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</si>
  <si>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</si>
  <si>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</si>
  <si>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</si>
  <si>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</si>
  <si>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</si>
  <si>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</si>
  <si>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</si>
  <si>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</si>
  <si>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</si>
  <si>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</si>
  <si>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</si>
  <si>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</si>
  <si>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</si>
  <si>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</si>
  <si>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</si>
  <si>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</si>
  <si>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</si>
  <si>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</si>
  <si>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</si>
  <si>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</si>
  <si>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</si>
  <si>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</si>
  <si>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</si>
  <si>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</si>
  <si>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</si>
  <si>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</si>
  <si>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</si>
  <si>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</si>
  <si>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</si>
  <si>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</si>
  <si>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</si>
  <si>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</si>
  <si>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</si>
  <si>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</si>
  <si>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</si>
  <si>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</si>
  <si>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</si>
  <si>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</si>
  <si>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</si>
  <si>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</si>
  <si>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</si>
  <si>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</si>
  <si>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</si>
  <si>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</si>
  <si>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</si>
  <si>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</si>
  <si>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</si>
  <si>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</si>
  <si>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</si>
  <si>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</si>
  <si>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</si>
  <si>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</si>
  <si>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</si>
  <si>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</si>
  <si>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</si>
  <si>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</si>
  <si>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</si>
  <si>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</si>
  <si>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</si>
  <si>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</si>
  <si>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</si>
  <si>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</si>
  <si>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</si>
  <si>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</si>
  <si>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</si>
  <si>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</si>
  <si>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</si>
  <si>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</si>
  <si>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</si>
  <si>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</si>
  <si>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</si>
  <si>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</si>
  <si>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</si>
  <si>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</si>
  <si>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</si>
  <si>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</si>
  <si>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</si>
  <si>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</si>
  <si>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</si>
  <si>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</si>
  <si>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</si>
  <si>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</si>
  <si>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</si>
  <si>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</si>
  <si>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</si>
  <si>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</si>
  <si>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</si>
  <si>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</si>
  <si>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</si>
  <si>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</si>
  <si>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</si>
  <si>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</si>
  <si>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</si>
  <si>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</si>
  <si>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</si>
  <si>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</si>
  <si>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</si>
  <si>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</si>
  <si>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</si>
  <si>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</si>
  <si>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</si>
  <si>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</si>
  <si>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</si>
  <si>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</si>
  <si>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</si>
  <si>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</si>
  <si>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</si>
  <si>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</si>
  <si>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</si>
  <si>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</si>
  <si>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</si>
  <si>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</si>
  <si>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</si>
  <si>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</si>
  <si>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</si>
  <si>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</si>
  <si>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</si>
  <si>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</si>
  <si>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</si>
  <si>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</si>
  <si>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</si>
  <si>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</si>
  <si>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</si>
  <si>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</si>
  <si>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</si>
  <si>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</si>
  <si>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</si>
  <si>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</si>
  <si>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</si>
  <si>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</si>
  <si>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</si>
  <si>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</si>
  <si>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</si>
  <si>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</si>
  <si>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</si>
  <si>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</si>
  <si>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</si>
  <si>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</si>
  <si>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</si>
  <si>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</si>
  <si>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</si>
  <si>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</si>
  <si>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</si>
  <si>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</si>
  <si>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</si>
  <si>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</si>
  <si>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</si>
  <si>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</si>
  <si>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</si>
  <si>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</si>
  <si>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</si>
  <si>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</si>
  <si>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</si>
  <si>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</si>
  <si>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</si>
  <si>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</si>
  <si>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</si>
  <si>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</si>
  <si>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</si>
  <si>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</si>
  <si>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</si>
  <si>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</si>
  <si>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</si>
  <si>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</si>
  <si>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</si>
  <si>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</si>
  <si>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</si>
  <si>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</si>
  <si>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</si>
  <si>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</si>
  <si>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</si>
  <si>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</si>
  <si>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</si>
  <si>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</si>
  <si>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</si>
  <si>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</si>
  <si>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</si>
  <si>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</si>
  <si>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</si>
  <si>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</si>
  <si>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</si>
  <si>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</si>
  <si>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</si>
  <si>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</si>
  <si>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</si>
  <si>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</si>
  <si>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</si>
  <si>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</si>
  <si>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</si>
  <si>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</si>
  <si>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</si>
  <si>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</si>
  <si>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</si>
  <si>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</si>
  <si>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</si>
  <si>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</si>
  <si>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</si>
  <si>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</si>
  <si>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</si>
  <si>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</si>
  <si>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</si>
  <si>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</si>
  <si>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</si>
  <si>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</si>
  <si>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</si>
  <si>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</si>
  <si>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</si>
  <si>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</si>
  <si>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</si>
  <si>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</si>
  <si>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</si>
  <si>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</si>
  <si>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</si>
  <si>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</si>
  <si>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</si>
  <si>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</si>
  <si>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</si>
  <si>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</si>
  <si>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</si>
  <si>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</si>
  <si>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</si>
  <si>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</si>
  <si>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</si>
  <si>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</si>
  <si>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</si>
  <si>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</si>
  <si>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</si>
  <si>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</si>
  <si>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</si>
  <si>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</si>
  <si>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</si>
  <si>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</si>
  <si>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</si>
  <si>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</si>
  <si>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</si>
  <si>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</si>
  <si>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</si>
  <si>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</si>
  <si>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</si>
  <si>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</si>
  <si>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</si>
  <si>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</si>
  <si>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</si>
  <si>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</si>
  <si>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</si>
  <si>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</si>
  <si>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</si>
  <si>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</si>
  <si>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</si>
  <si>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</si>
  <si>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</si>
  <si>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</si>
  <si>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</si>
  <si>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</si>
  <si>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</si>
  <si>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</si>
  <si>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</si>
  <si>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</si>
  <si>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</si>
  <si>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</si>
  <si>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</si>
  <si>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</si>
  <si>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</si>
  <si>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</si>
  <si>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</si>
  <si>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</si>
  <si>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</si>
  <si>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</si>
  <si>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</si>
  <si>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</si>
  <si>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</si>
  <si>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</si>
  <si>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</si>
  <si>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</si>
  <si>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</si>
  <si>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</si>
  <si>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</si>
  <si>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</si>
  <si>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</si>
  <si>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</si>
  <si>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</si>
  <si>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</si>
  <si>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</si>
  <si>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</si>
  <si>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</si>
  <si>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</si>
  <si>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</si>
  <si>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</si>
  <si>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</si>
  <si>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</si>
  <si>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</si>
  <si>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</si>
  <si>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</si>
  <si>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</si>
  <si>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</si>
  <si>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</si>
  <si>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</si>
  <si>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</si>
  <si>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</si>
  <si>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</si>
  <si>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</si>
  <si>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</si>
  <si>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</si>
  <si>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</si>
  <si>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</si>
  <si>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</si>
  <si>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</si>
  <si>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</si>
  <si>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</si>
  <si>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</si>
  <si>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</si>
  <si>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</si>
  <si>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</si>
  <si>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</si>
  <si>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</si>
  <si>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</si>
  <si>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</si>
  <si>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</si>
  <si>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</si>
  <si>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</si>
  <si>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</si>
  <si>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</si>
  <si>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</si>
  <si>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</si>
  <si>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</si>
  <si>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</si>
  <si>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</si>
  <si>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</si>
  <si>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</si>
  <si>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</si>
  <si>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</si>
  <si>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</si>
  <si>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</si>
  <si>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</si>
  <si>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</si>
  <si>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</si>
  <si>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</si>
  <si>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</si>
  <si>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</si>
  <si>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</si>
  <si>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</si>
  <si>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</si>
  <si>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</si>
  <si>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</si>
  <si>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</si>
  <si>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</si>
  <si>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</si>
  <si>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</si>
  <si>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</si>
  <si>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</si>
  <si>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</si>
  <si>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</si>
  <si>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</si>
  <si>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</si>
  <si>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</si>
  <si>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</si>
  <si>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</si>
  <si>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</si>
  <si>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</si>
  <si>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</si>
  <si>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</si>
  <si>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</si>
  <si>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</si>
  <si>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</si>
  <si>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</si>
  <si>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</si>
  <si>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</si>
  <si>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</si>
  <si>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</si>
  <si>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</si>
  <si>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</si>
  <si>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</si>
  <si>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</si>
  <si>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</si>
  <si>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</si>
  <si>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</si>
  <si>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</si>
  <si>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</si>
  <si>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</si>
  <si>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</si>
  <si>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</si>
  <si>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</si>
  <si>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</si>
  <si>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</si>
  <si>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</si>
  <si>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</si>
  <si>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</si>
  <si>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</si>
  <si>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</si>
  <si>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</si>
  <si>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</si>
  <si>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</si>
  <si>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</si>
  <si>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</si>
  <si>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</si>
  <si>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</si>
  <si>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</si>
  <si>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</si>
  <si>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</si>
  <si>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</si>
  <si>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</si>
  <si>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</si>
  <si>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</si>
  <si>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</si>
  <si>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</si>
  <si>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</si>
  <si>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</si>
  <si>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</si>
  <si>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</si>
  <si>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</si>
  <si>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</si>
  <si>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</si>
  <si>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</si>
  <si>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</si>
  <si>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</si>
  <si>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</si>
  <si>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</si>
  <si>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</si>
  <si>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</si>
  <si>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</si>
  <si>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</si>
  <si>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</si>
  <si>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</si>
  <si>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</si>
  <si>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</si>
  <si>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</si>
  <si>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</si>
  <si>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</si>
  <si>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</si>
  <si>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</si>
  <si>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</si>
  <si>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</si>
  <si>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</si>
  <si>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</si>
  <si>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</si>
  <si>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</si>
  <si>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</si>
  <si>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</si>
  <si>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</si>
  <si>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</si>
  <si>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</si>
  <si>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</si>
  <si>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</si>
  <si>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</si>
  <si>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</si>
  <si>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</si>
  <si>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</si>
  <si>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</si>
  <si>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</si>
  <si>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</si>
  <si>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</si>
  <si>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</si>
  <si>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</si>
  <si>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</si>
  <si>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</si>
  <si>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</si>
  <si>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</si>
  <si>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</si>
  <si>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</si>
  <si>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</si>
  <si>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</si>
  <si>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</si>
  <si>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</si>
  <si>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</si>
  <si>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</si>
  <si>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</si>
  <si>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</si>
  <si>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</si>
  <si>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</si>
  <si>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</si>
  <si>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</si>
  <si>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</si>
  <si>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</si>
  <si>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</si>
  <si>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</si>
  <si>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</si>
  <si>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</si>
  <si>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</si>
  <si>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</si>
  <si>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</si>
  <si>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</si>
  <si>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</si>
  <si>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</si>
  <si>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</si>
  <si>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</si>
  <si>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</si>
  <si>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</si>
  <si>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</si>
  <si>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</si>
  <si>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</si>
  <si>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</si>
  <si>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</si>
  <si>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</si>
  <si>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</si>
  <si>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</si>
  <si>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</si>
  <si>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</si>
  <si>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</si>
  <si>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</si>
  <si>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</si>
  <si>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</si>
  <si>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</si>
  <si>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</si>
  <si>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</si>
  <si>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</si>
  <si>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</si>
  <si>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</si>
  <si>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</si>
  <si>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</si>
  <si>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</si>
  <si>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</si>
  <si>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</si>
  <si>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</si>
  <si>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</si>
  <si>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</si>
  <si>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</si>
  <si>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</si>
  <si>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</si>
  <si>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</si>
  <si>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</si>
  <si>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</si>
  <si>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</si>
  <si>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</si>
  <si>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</si>
  <si>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</si>
  <si>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</si>
  <si>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</si>
  <si>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</si>
  <si>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</si>
  <si>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</si>
  <si>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</si>
  <si>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</si>
  <si>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</si>
  <si>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</si>
  <si>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</si>
  <si>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</si>
  <si>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</si>
  <si>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</si>
  <si>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</si>
  <si>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</si>
  <si>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</si>
  <si>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</si>
  <si>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</si>
  <si>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</si>
  <si>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</si>
  <si>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</si>
  <si>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</si>
  <si>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</si>
  <si>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</si>
  <si>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</si>
  <si>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</si>
  <si>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</si>
  <si>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</si>
  <si>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</si>
  <si>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</si>
  <si>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</si>
  <si>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</si>
  <si>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</si>
  <si>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</si>
  <si>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</si>
  <si>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</si>
  <si>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</si>
  <si>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</si>
  <si>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</si>
  <si>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</si>
  <si>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</si>
  <si>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</si>
  <si>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</si>
  <si>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</si>
  <si>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</si>
  <si>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</si>
  <si>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</si>
  <si>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</si>
  <si>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</si>
  <si>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</si>
  <si>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</si>
  <si>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</si>
  <si>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</si>
  <si>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</si>
  <si>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</si>
  <si>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</si>
  <si>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</si>
  <si>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</si>
  <si>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</si>
  <si>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</si>
  <si>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</si>
  <si>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</si>
  <si>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</si>
  <si>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</si>
  <si>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</si>
  <si>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</si>
  <si>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</si>
  <si>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</si>
  <si>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</si>
  <si>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</si>
  <si>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</si>
  <si>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</si>
  <si>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</si>
  <si>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</si>
  <si>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</si>
  <si>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</si>
  <si>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</si>
  <si>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</si>
  <si>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</si>
  <si>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</si>
  <si>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</si>
  <si>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</si>
  <si>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</si>
  <si>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</si>
  <si>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</si>
  <si>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</si>
  <si>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</si>
  <si>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</si>
  <si>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</si>
  <si>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</si>
  <si>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</si>
  <si>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</si>
  <si>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</si>
  <si>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</si>
  <si>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</si>
  <si>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</si>
  <si>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</si>
  <si>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</si>
  <si>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</si>
  <si>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</si>
  <si>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</si>
  <si>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</si>
  <si>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</si>
  <si>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</si>
  <si>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</si>
  <si>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</si>
  <si>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</si>
  <si>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</si>
  <si>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</si>
  <si>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</si>
  <si>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</si>
  <si>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</si>
  <si>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</si>
  <si>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</si>
  <si>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</si>
  <si>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</si>
  <si>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</si>
  <si>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</si>
  <si>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</si>
  <si>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</si>
  <si>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</si>
  <si>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</si>
  <si>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</si>
  <si>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</si>
  <si>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</si>
  <si>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</si>
  <si>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</si>
  <si>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</si>
  <si>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</si>
  <si>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</si>
  <si>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</si>
  <si>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</si>
  <si>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</si>
  <si>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</si>
  <si>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</si>
  <si>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</si>
  <si>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</si>
  <si>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</si>
  <si>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</si>
  <si>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</si>
  <si>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</si>
  <si>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</si>
  <si>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</si>
  <si>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</si>
  <si>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</si>
  <si>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</si>
  <si>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</si>
  <si>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</si>
  <si>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</si>
  <si>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</si>
  <si>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</si>
  <si>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</si>
  <si>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</si>
  <si>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</si>
  <si>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</si>
  <si>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</si>
  <si>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</si>
  <si>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</si>
  <si>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</si>
  <si>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</si>
  <si>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</si>
  <si>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</si>
  <si>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</si>
  <si>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</si>
  <si>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</si>
  <si>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</si>
  <si>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</si>
  <si>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</si>
  <si>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</si>
  <si>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</si>
  <si>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</si>
  <si>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</si>
  <si>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</si>
  <si>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</si>
  <si>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</si>
  <si>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</si>
  <si>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</si>
  <si>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</si>
  <si>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</si>
  <si>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</si>
  <si>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</si>
  <si>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</si>
  <si>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</si>
  <si>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</si>
  <si>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</si>
  <si>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</si>
  <si>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</si>
  <si>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</si>
  <si>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</si>
  <si>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</si>
  <si>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</si>
  <si>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</si>
  <si>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</si>
  <si>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</si>
  <si>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</si>
  <si>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</si>
  <si>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</si>
  <si>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</si>
  <si>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</si>
  <si>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</si>
  <si>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</si>
  <si>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</si>
  <si>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</si>
  <si>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</si>
  <si>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</si>
  <si>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</si>
  <si>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</si>
  <si>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</si>
  <si>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</si>
  <si>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</si>
  <si>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</si>
  <si>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</si>
  <si>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</si>
  <si>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</si>
  <si>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</si>
  <si>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</si>
  <si>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</si>
  <si>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</si>
  <si>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</si>
  <si>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</si>
  <si>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</si>
  <si>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</si>
  <si>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</si>
  <si>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</si>
  <si>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</si>
  <si>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</si>
  <si>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</si>
  <si>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</si>
  <si>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</si>
  <si>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</si>
  <si>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</si>
  <si>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</si>
  <si>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</si>
  <si>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</si>
  <si>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</si>
  <si>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</si>
  <si>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</si>
  <si>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</si>
  <si>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</si>
  <si>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</si>
  <si>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</si>
  <si>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</si>
  <si>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</si>
  <si>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</si>
  <si>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</si>
  <si>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</si>
  <si>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</si>
  <si>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</si>
  <si>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</si>
  <si>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</si>
  <si>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</si>
  <si>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</si>
  <si>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</si>
  <si>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</si>
  <si>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</si>
  <si>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</si>
  <si>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</si>
  <si>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</si>
  <si>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</si>
  <si>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</si>
  <si>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</si>
  <si>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</si>
  <si>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</si>
  <si>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</si>
  <si>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</si>
  <si>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</si>
  <si>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</si>
  <si>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</si>
  <si>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</si>
  <si>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</si>
  <si>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</si>
  <si>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</si>
  <si>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</si>
  <si>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</si>
  <si>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</si>
  <si>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</si>
  <si>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</si>
  <si>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</si>
  <si>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</si>
  <si>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</si>
  <si>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</si>
  <si>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</si>
  <si>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</si>
  <si>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</si>
  <si>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</si>
  <si>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</si>
  <si>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</si>
  <si>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</si>
  <si>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</si>
  <si>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</si>
  <si>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</si>
  <si>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</si>
  <si>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</si>
  <si>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</si>
  <si>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</si>
  <si>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</si>
  <si>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</si>
  <si>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</si>
  <si>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</si>
  <si>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</si>
  <si>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</si>
  <si>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</si>
  <si>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</si>
  <si>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</si>
  <si>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</si>
  <si>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</si>
  <si>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</si>
  <si>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</si>
  <si>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</si>
  <si>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</si>
  <si>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</si>
  <si>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</si>
  <si>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</si>
  <si>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</si>
  <si>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</si>
  <si>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</si>
  <si>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</si>
  <si>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</si>
  <si>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</si>
  <si>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</si>
  <si>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</si>
  <si>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</si>
  <si>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</si>
  <si>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</si>
  <si>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</si>
  <si>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</si>
  <si>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</si>
  <si>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</si>
  <si>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</si>
  <si>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</si>
  <si>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</si>
  <si>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</si>
  <si>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</si>
  <si>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</si>
  <si>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</si>
  <si>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</si>
  <si>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</si>
  <si>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</si>
  <si>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</si>
  <si>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</si>
  <si>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</si>
  <si>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</si>
  <si>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</si>
  <si>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</si>
  <si>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</si>
  <si>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</si>
  <si>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</si>
  <si>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</si>
  <si>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</si>
  <si>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</si>
  <si>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</si>
  <si>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</si>
  <si>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</si>
  <si>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</si>
  <si>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</si>
  <si>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</si>
  <si>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</si>
  <si>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</si>
  <si>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</si>
  <si>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</si>
  <si>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</si>
  <si>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</si>
  <si>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</si>
  <si>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</si>
  <si>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</si>
  <si>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</si>
  <si>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</si>
  <si>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</si>
  <si>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</si>
  <si>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</si>
  <si>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</si>
  <si>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</si>
  <si>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</si>
  <si>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</si>
  <si>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</si>
  <si>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</si>
  <si>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</si>
  <si>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</si>
  <si>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</si>
  <si>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</si>
  <si>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</si>
  <si>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</si>
  <si>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</si>
  <si>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</si>
  <si>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</si>
  <si>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</si>
  <si>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</si>
  <si>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</si>
  <si>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</si>
  <si>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</si>
  <si>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</si>
  <si>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</si>
  <si>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</si>
  <si>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</si>
  <si>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</si>
  <si>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</si>
  <si>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</si>
  <si>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</si>
  <si>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</si>
  <si>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</si>
  <si>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</si>
  <si>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</si>
  <si>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</si>
  <si>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</si>
  <si>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</si>
  <si>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</si>
  <si>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</si>
  <si>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</si>
  <si>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</si>
  <si>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</si>
  <si>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</si>
  <si>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</si>
  <si>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</si>
  <si>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</si>
  <si>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</si>
  <si>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</si>
  <si>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</si>
  <si>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</si>
  <si>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</si>
  <si>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</si>
  <si>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</si>
  <si>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</si>
  <si>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</si>
  <si>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</si>
  <si>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</si>
  <si>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</si>
  <si>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</si>
  <si>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</si>
  <si>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</si>
  <si>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</si>
  <si>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</si>
  <si>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</si>
  <si>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</si>
  <si>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</si>
  <si>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</si>
  <si>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</si>
  <si>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</si>
  <si>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</si>
  <si>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</si>
  <si>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</si>
  <si>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</si>
  <si>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</si>
  <si>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</si>
  <si>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</si>
  <si>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</si>
  <si>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</si>
  <si>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</si>
  <si>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</si>
  <si>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</si>
  <si>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</si>
  <si>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</si>
  <si>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</si>
  <si>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</si>
  <si>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</si>
  <si>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</si>
  <si>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</si>
  <si>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</si>
  <si>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</si>
  <si>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</si>
  <si>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</si>
  <si>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</si>
  <si>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</si>
  <si>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</si>
  <si>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</si>
  <si>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</si>
  <si>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</si>
  <si>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</si>
  <si>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</si>
  <si>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</si>
  <si>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</si>
  <si>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</si>
  <si>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</si>
  <si>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</si>
  <si>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</si>
  <si>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</si>
  <si>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</si>
  <si>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</si>
  <si>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</si>
  <si>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</si>
  <si>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</si>
  <si>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</si>
  <si>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</si>
  <si>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</si>
  <si>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</si>
  <si>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</si>
  <si>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</si>
  <si>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</si>
  <si>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</si>
  <si>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</si>
  <si>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</si>
  <si>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</si>
  <si>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</si>
  <si>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</si>
  <si>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</si>
  <si>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</si>
  <si>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</si>
  <si>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</si>
  <si>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</si>
  <si>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</si>
  <si>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</si>
  <si>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</si>
  <si>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</si>
  <si>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</si>
  <si>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</si>
  <si>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</si>
  <si>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</si>
  <si>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</si>
  <si>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</si>
  <si>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</si>
  <si>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</si>
  <si>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</si>
  <si>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</si>
  <si>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</si>
  <si>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</si>
  <si>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</si>
  <si>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</si>
  <si>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</si>
  <si>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</si>
  <si>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</si>
  <si>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</si>
  <si>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</si>
  <si>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</si>
  <si>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</si>
  <si>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</si>
  <si>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</si>
  <si>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</si>
  <si>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</si>
  <si>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</si>
  <si>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</si>
  <si>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</si>
  <si>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</si>
  <si>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</si>
  <si>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</si>
  <si>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</si>
  <si>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</si>
  <si>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</si>
  <si>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</si>
  <si>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</si>
  <si>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</si>
  <si>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</si>
  <si>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</si>
  <si>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</si>
  <si>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</si>
  <si>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</si>
  <si>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</si>
  <si>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</si>
  <si>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</si>
  <si>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</si>
  <si>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</si>
  <si>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</si>
  <si>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</si>
  <si>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</si>
  <si>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</si>
  <si>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</si>
  <si>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</si>
  <si>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</si>
  <si>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</si>
  <si>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</si>
  <si>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</si>
  <si>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</si>
  <si>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</si>
  <si>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</si>
  <si>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</si>
  <si>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</si>
  <si>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</si>
  <si>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</si>
  <si>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</si>
  <si>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</si>
  <si>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</si>
  <si>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</si>
  <si>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</si>
  <si>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</si>
  <si>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</si>
  <si>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</si>
  <si>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</si>
  <si>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</si>
  <si>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</si>
  <si>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</si>
  <si>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</si>
  <si>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</si>
  <si>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</si>
  <si>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</si>
  <si>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</si>
  <si>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</si>
  <si>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</si>
  <si>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</si>
  <si>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</si>
  <si>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</si>
  <si>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</si>
  <si>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</si>
  <si>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</si>
  <si>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</si>
  <si>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</si>
  <si>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</si>
  <si>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</si>
  <si>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</si>
  <si>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</si>
  <si>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</si>
  <si>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</si>
  <si>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</si>
  <si>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</si>
  <si>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</si>
  <si>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</si>
  <si>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</si>
  <si>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</si>
  <si>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</si>
  <si>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</si>
  <si>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</si>
  <si>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</si>
  <si>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</si>
  <si>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</si>
  <si>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</si>
  <si>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</si>
  <si>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</si>
  <si>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</si>
  <si>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</si>
  <si>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</si>
  <si>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</si>
  <si>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</si>
  <si>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</si>
  <si>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</si>
  <si>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</si>
  <si>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</si>
  <si>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</si>
  <si>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</si>
  <si>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</si>
  <si>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</si>
  <si>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</si>
  <si>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</si>
  <si>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</si>
  <si>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</si>
  <si>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</si>
  <si>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</si>
  <si>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</si>
  <si>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</si>
  <si>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</si>
  <si>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</si>
  <si>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</si>
  <si>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</si>
  <si>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</si>
  <si>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</si>
  <si>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</si>
  <si>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</si>
  <si>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</si>
  <si>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</si>
  <si>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</si>
  <si>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</si>
  <si>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</si>
  <si>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</si>
  <si>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</si>
  <si>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</si>
  <si>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</si>
  <si>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</si>
  <si>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</si>
  <si>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</si>
  <si>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</si>
  <si>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</si>
  <si>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</si>
  <si>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</si>
  <si>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</si>
  <si>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</si>
  <si>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</si>
  <si>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</si>
  <si>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</si>
  <si>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</si>
  <si>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</si>
  <si>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</si>
  <si>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</si>
  <si>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</si>
  <si>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</si>
  <si>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</si>
  <si>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</si>
  <si>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</si>
  <si>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</si>
  <si>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</si>
  <si>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</si>
  <si>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</si>
  <si>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</si>
  <si>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</si>
  <si>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</si>
  <si>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</si>
  <si>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</si>
  <si>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</si>
  <si>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</si>
  <si>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</si>
  <si>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</si>
  <si>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</si>
  <si>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</si>
  <si>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</si>
  <si>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</si>
  <si>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</si>
  <si>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</si>
  <si>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</si>
  <si>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</si>
  <si>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</si>
  <si>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</si>
  <si>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</si>
  <si>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</si>
  <si>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</si>
  <si>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</si>
  <si>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</si>
  <si>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</si>
  <si>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</si>
  <si>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</si>
  <si>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</si>
  <si>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</si>
  <si>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</si>
  <si>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</si>
  <si>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</si>
  <si>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</si>
  <si>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</si>
  <si>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</si>
  <si>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</si>
  <si>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</si>
  <si>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</si>
  <si>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</si>
  <si>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</si>
  <si>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</si>
  <si>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</si>
  <si>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</si>
  <si>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</si>
  <si>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</si>
  <si>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</si>
  <si>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</si>
  <si>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</si>
  <si>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</si>
  <si>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</si>
  <si>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</si>
  <si>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</si>
  <si>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</si>
  <si>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</si>
  <si>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</si>
  <si>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</si>
  <si>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</si>
  <si>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</si>
  <si>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</si>
  <si>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</si>
  <si>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</si>
  <si>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</si>
  <si>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</si>
  <si>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</si>
  <si>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</si>
  <si>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</si>
  <si>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</si>
  <si>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</si>
  <si>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</si>
  <si>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</si>
  <si>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</si>
  <si>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</si>
  <si>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</si>
  <si>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</si>
  <si>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</si>
  <si>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</si>
  <si>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</si>
  <si>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</si>
  <si>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</si>
  <si>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</si>
  <si>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</si>
  <si>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</si>
  <si>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</si>
  <si>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</si>
  <si>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</si>
  <si>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</si>
  <si>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</si>
  <si>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</si>
  <si>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</si>
  <si>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</si>
  <si>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</si>
  <si>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</si>
  <si>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</si>
  <si>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</si>
  <si>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</si>
  <si>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</si>
  <si>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</si>
  <si>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</si>
  <si>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</si>
  <si>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</si>
  <si>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</si>
  <si>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</si>
  <si>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</si>
  <si>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</si>
  <si>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</si>
  <si>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</si>
  <si>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</si>
  <si>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</si>
  <si>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</si>
  <si>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</si>
  <si>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</si>
  <si>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</si>
  <si>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</si>
  <si>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</si>
  <si>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</si>
  <si>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</si>
  <si>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</si>
  <si>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</si>
  <si>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</si>
  <si>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</si>
  <si>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</si>
  <si>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</si>
  <si>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</si>
  <si>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</si>
  <si>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</si>
  <si>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</si>
  <si>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</si>
  <si>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</si>
  <si>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</si>
  <si>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</si>
  <si>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</si>
  <si>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</si>
  <si>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</si>
  <si>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</si>
  <si>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</si>
  <si>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</si>
  <si>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</si>
  <si>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</si>
  <si>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</si>
  <si>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</si>
  <si>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</si>
  <si>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</si>
  <si>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</si>
  <si>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</si>
  <si>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</si>
  <si>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</si>
  <si>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</si>
  <si>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</si>
  <si>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</si>
  <si>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</si>
  <si>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</si>
  <si>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</si>
  <si>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</si>
  <si>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</si>
  <si>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</si>
  <si>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</si>
  <si>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</si>
  <si>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</si>
  <si>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</si>
  <si>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</si>
  <si>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</si>
  <si>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</si>
  <si>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</si>
  <si>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</si>
  <si>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</si>
  <si>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</si>
  <si>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</si>
  <si>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</si>
  <si>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</si>
  <si>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</si>
  <si>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</si>
  <si>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</si>
  <si>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</si>
  <si>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</si>
  <si>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</si>
  <si>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</si>
  <si>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</si>
  <si>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</si>
  <si>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</si>
  <si>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</si>
  <si>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</si>
  <si>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</si>
  <si>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</si>
  <si>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</si>
  <si>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</si>
  <si>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</si>
  <si>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</si>
  <si>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</si>
  <si>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</si>
  <si>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</si>
  <si>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</si>
  <si>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</si>
  <si>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</si>
  <si>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</si>
  <si>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</si>
  <si>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</si>
  <si>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</si>
  <si>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</si>
  <si>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</si>
  <si>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</si>
  <si>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</si>
  <si>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</si>
  <si>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</si>
  <si>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</si>
  <si>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</si>
  <si>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</si>
  <si>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</si>
  <si>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</si>
  <si>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</si>
  <si>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</si>
  <si>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</si>
  <si>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</si>
  <si>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</si>
  <si>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</si>
  <si>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</si>
  <si>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</si>
  <si>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</si>
  <si>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</si>
  <si>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</si>
  <si>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</si>
  <si>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</si>
  <si>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</si>
  <si>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</si>
  <si>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</si>
  <si>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</si>
  <si>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</si>
  <si>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</si>
  <si>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</si>
  <si>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</si>
  <si>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</si>
  <si>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</si>
  <si>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</si>
  <si>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</si>
  <si>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</si>
  <si>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</si>
  <si>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</si>
  <si>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</si>
  <si>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</si>
  <si>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</si>
  <si>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</si>
  <si>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</si>
  <si>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</si>
  <si>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</si>
  <si>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</si>
  <si>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</si>
  <si>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</si>
  <si>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</si>
  <si>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</si>
  <si>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</si>
  <si>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</si>
  <si>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</si>
  <si>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</si>
  <si>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</si>
  <si>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</si>
  <si>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</si>
  <si>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</si>
  <si>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</si>
  <si>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</si>
  <si>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</si>
  <si>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</si>
  <si>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</si>
  <si>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</si>
  <si>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</si>
  <si>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</si>
  <si>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</si>
  <si>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</si>
  <si>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</si>
  <si>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</si>
  <si>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</si>
  <si>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</si>
  <si>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</si>
  <si>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</si>
  <si>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</si>
  <si>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</si>
  <si>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</si>
  <si>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</si>
  <si>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</si>
  <si>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</si>
  <si>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</si>
  <si>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</si>
  <si>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</si>
  <si>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</si>
  <si>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</si>
  <si>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</si>
  <si>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</si>
  <si>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</si>
  <si>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</si>
  <si>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</si>
  <si>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</si>
  <si>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</si>
  <si>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</si>
  <si>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</si>
  <si>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</si>
  <si>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</si>
  <si>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</si>
  <si>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</si>
  <si>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</si>
  <si>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</si>
  <si>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</si>
  <si>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</si>
  <si>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</si>
  <si>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</si>
  <si>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</si>
  <si>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</si>
  <si>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</si>
  <si>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</si>
  <si>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</si>
  <si>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</si>
  <si>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</si>
  <si>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</si>
  <si>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</si>
  <si>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</si>
  <si>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</si>
  <si>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</si>
  <si>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</si>
  <si>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</si>
  <si>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</si>
  <si>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</si>
  <si>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</si>
  <si>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</si>
  <si>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</si>
  <si>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</si>
  <si>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</si>
  <si>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</si>
  <si>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</si>
  <si>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</si>
  <si>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</si>
  <si>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</si>
  <si>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</si>
  <si>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</si>
  <si>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</si>
  <si>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</si>
  <si>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</si>
  <si>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</si>
  <si>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</si>
  <si>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</si>
  <si>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</si>
  <si>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</si>
  <si>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</si>
  <si>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</si>
  <si>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</si>
  <si>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</si>
  <si>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</si>
  <si>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</si>
  <si>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</si>
  <si>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</si>
  <si>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</si>
  <si>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</si>
  <si>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</si>
  <si>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</si>
  <si>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</si>
  <si>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</si>
  <si>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</si>
  <si>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</si>
  <si>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</si>
  <si>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</si>
  <si>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</si>
  <si>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</si>
  <si>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</si>
  <si>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</si>
  <si>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</si>
  <si>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</si>
  <si>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</si>
  <si>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</si>
  <si>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</si>
  <si>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</si>
  <si>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</si>
  <si>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</si>
  <si>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</si>
  <si>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</si>
  <si>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</si>
  <si>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</si>
  <si>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</si>
  <si>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</si>
  <si>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</si>
  <si>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</si>
  <si>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</si>
  <si>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</si>
  <si>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</si>
  <si>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</si>
  <si>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</si>
  <si>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</si>
  <si>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</si>
  <si>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</si>
  <si>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</si>
  <si>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</si>
  <si>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</si>
  <si>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</si>
  <si>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</si>
  <si>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</si>
  <si>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</si>
  <si>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</si>
  <si>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</si>
  <si>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</si>
  <si>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</si>
  <si>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</si>
  <si>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</si>
  <si>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</si>
  <si>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</si>
  <si>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</si>
  <si>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</si>
  <si>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</si>
  <si>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</si>
  <si>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</si>
  <si>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</si>
  <si>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</si>
  <si>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</si>
  <si>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</si>
  <si>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</si>
  <si>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</si>
  <si>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</si>
  <si>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</si>
  <si>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</si>
  <si>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</si>
  <si>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</si>
  <si>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</si>
  <si>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</si>
  <si>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</si>
  <si>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</si>
  <si>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</si>
  <si>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</si>
  <si>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</si>
  <si>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</si>
  <si>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</si>
  <si>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</si>
  <si>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</si>
  <si>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</si>
  <si>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</si>
  <si>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</si>
  <si>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</si>
  <si>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</si>
  <si>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</si>
  <si>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</si>
  <si>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</si>
  <si>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</si>
  <si>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</si>
  <si>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</si>
  <si>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</si>
  <si>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</si>
  <si>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</si>
  <si>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</si>
  <si>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</si>
  <si>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</si>
  <si>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</si>
  <si>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</si>
  <si>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</si>
  <si>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</si>
  <si>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</si>
  <si>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</si>
  <si>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</si>
  <si>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</si>
  <si>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</si>
  <si>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</si>
  <si>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</si>
  <si>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</si>
  <si>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</si>
  <si>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</si>
  <si>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</si>
  <si>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</si>
  <si>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</si>
  <si>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</si>
  <si>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</si>
  <si>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</si>
  <si>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</si>
  <si>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</si>
  <si>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</si>
  <si>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</si>
  <si>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</si>
  <si>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</si>
  <si>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</si>
  <si>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</si>
  <si>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</si>
  <si>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</si>
  <si>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</si>
  <si>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</si>
  <si>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</si>
  <si>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</si>
  <si>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</si>
  <si>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</si>
  <si>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</si>
  <si>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</si>
  <si>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</si>
  <si>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</si>
  <si>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</si>
  <si>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</si>
  <si>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</si>
  <si>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</si>
  <si>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</si>
  <si>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</si>
  <si>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</si>
  <si>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</si>
  <si>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</si>
  <si>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</si>
  <si>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</si>
  <si>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</si>
  <si>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</si>
  <si>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</si>
  <si>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</si>
  <si>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</si>
  <si>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</si>
  <si>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</si>
  <si>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</si>
  <si>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</si>
  <si>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</si>
  <si>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</si>
  <si>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</si>
  <si>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</si>
  <si>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</si>
  <si>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</si>
  <si>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</si>
  <si>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</si>
  <si>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</si>
  <si>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</si>
  <si>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</si>
  <si>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</si>
  <si>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</si>
  <si>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</si>
  <si>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</si>
  <si>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</si>
  <si>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</si>
  <si>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</si>
  <si>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</si>
  <si>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</si>
  <si>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</si>
  <si>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</si>
  <si>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</si>
  <si>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</si>
  <si>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</si>
  <si>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</si>
  <si>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</si>
  <si>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</si>
  <si>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</si>
  <si>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</si>
  <si>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</si>
  <si>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</si>
  <si>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</si>
  <si>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</si>
  <si>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</si>
  <si>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</si>
  <si>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</si>
  <si>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</si>
  <si>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</si>
  <si>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</si>
  <si>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</si>
  <si>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</si>
  <si>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</si>
  <si>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</si>
  <si>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</si>
  <si>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</si>
  <si>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</si>
  <si>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</si>
  <si>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</si>
  <si>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</si>
  <si>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</si>
  <si>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</si>
  <si>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</si>
  <si>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</si>
  <si>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</si>
  <si>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</si>
  <si>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</si>
  <si>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</si>
  <si>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</si>
  <si>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</si>
  <si>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</si>
  <si>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</si>
  <si>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</si>
  <si>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</si>
  <si>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</si>
  <si>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</si>
  <si>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</si>
  <si>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</si>
  <si>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</si>
  <si>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</si>
  <si>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</si>
  <si>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</si>
  <si>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</si>
  <si>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</si>
  <si>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</si>
  <si>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</si>
  <si>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</si>
  <si>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</si>
  <si>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</si>
  <si>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</si>
  <si>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</si>
  <si>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</si>
  <si>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</si>
  <si>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</si>
  <si>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</si>
  <si>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</si>
  <si>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</si>
  <si>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</si>
  <si>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</si>
  <si>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</si>
  <si>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</si>
  <si>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</si>
  <si>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</si>
  <si>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</si>
  <si>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</si>
  <si>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</si>
  <si>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</si>
  <si>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</si>
  <si>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</si>
  <si>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</si>
  <si>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</si>
  <si>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</si>
  <si>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</si>
  <si>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</si>
  <si>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</si>
  <si>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</si>
  <si>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</si>
  <si>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</si>
  <si>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</si>
  <si>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</si>
  <si>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</si>
  <si>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</si>
  <si>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</si>
  <si>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</si>
  <si>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</si>
  <si>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</si>
  <si>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</si>
  <si>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</si>
  <si>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</si>
  <si>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</si>
  <si>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</si>
  <si>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</si>
  <si>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</si>
  <si>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</si>
  <si>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</si>
  <si>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</si>
  <si>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</si>
  <si>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</si>
  <si>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</si>
  <si>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</si>
  <si>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</si>
  <si>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</si>
  <si>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</si>
  <si>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</si>
  <si>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</si>
  <si>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</si>
  <si>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</si>
  <si>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</si>
  <si>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</si>
  <si>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</si>
  <si>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</si>
  <si>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</si>
  <si>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</si>
  <si>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</si>
  <si>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</si>
  <si>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</si>
  <si>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</si>
  <si>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</si>
  <si>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</si>
  <si>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</si>
  <si>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</si>
  <si>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</si>
  <si>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</si>
  <si>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</si>
  <si>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</si>
  <si>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</si>
  <si>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</si>
  <si>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</si>
  <si>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</si>
  <si>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</si>
  <si>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</si>
  <si>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</si>
  <si>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</si>
  <si>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</si>
  <si>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</si>
  <si>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</si>
  <si>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</si>
  <si>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</si>
  <si>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</si>
  <si>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</si>
  <si>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</si>
  <si>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</si>
  <si>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</si>
  <si>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</si>
  <si>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</si>
  <si>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</si>
  <si>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</si>
  <si>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</si>
  <si>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</si>
  <si>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</si>
  <si>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</si>
  <si>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</si>
  <si>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</si>
  <si>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</si>
  <si>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</si>
  <si>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</si>
  <si>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</si>
  <si>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</si>
  <si>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</si>
  <si>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</si>
  <si>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</si>
  <si>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</si>
  <si>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</si>
  <si>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</si>
  <si>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</si>
  <si>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</si>
  <si>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</si>
  <si>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</si>
  <si>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</si>
  <si>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</si>
  <si>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</si>
  <si>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</si>
  <si>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</si>
  <si>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</si>
  <si>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</si>
  <si>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</si>
  <si>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</si>
  <si>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</si>
  <si>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</si>
  <si>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</si>
  <si>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</si>
  <si>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</si>
  <si>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</si>
  <si>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</si>
  <si>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</si>
  <si>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</si>
  <si>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</si>
  <si>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</si>
  <si>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</si>
  <si>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</si>
  <si>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</si>
  <si>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</si>
  <si>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</si>
  <si>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</si>
  <si>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</si>
  <si>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</si>
  <si>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</si>
  <si>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</si>
  <si>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</si>
  <si>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</si>
  <si>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</si>
  <si>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</si>
  <si>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</si>
  <si>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</si>
  <si>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</si>
  <si>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</si>
  <si>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</si>
  <si>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</si>
  <si>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</si>
  <si>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</si>
  <si>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</si>
  <si>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</si>
  <si>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</si>
  <si>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</si>
  <si>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</si>
  <si>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</si>
  <si>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</si>
  <si>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</si>
  <si>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</si>
  <si>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</si>
  <si>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</si>
  <si>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</si>
  <si>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</si>
  <si>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</si>
  <si>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</si>
  <si>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</si>
  <si>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</si>
  <si>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</si>
  <si>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</si>
  <si>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</si>
  <si>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</si>
  <si>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</si>
  <si>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</si>
  <si>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</si>
  <si>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</si>
  <si>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</si>
  <si>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</si>
  <si>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</si>
  <si>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</si>
  <si>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</si>
  <si>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</si>
  <si>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</si>
  <si>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</si>
  <si>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</si>
  <si>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</si>
  <si>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</si>
  <si>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</si>
  <si>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</si>
  <si>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</si>
  <si>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</si>
  <si>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</si>
  <si>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</si>
  <si>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</si>
  <si>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</si>
  <si>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</si>
  <si>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</si>
  <si>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</si>
  <si>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</si>
  <si>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</si>
  <si>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</si>
  <si>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</si>
  <si>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</si>
  <si>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</si>
  <si>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</si>
  <si>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</si>
  <si>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</si>
  <si>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</si>
  <si>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</si>
  <si>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</si>
  <si>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</si>
  <si>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</si>
  <si>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</si>
  <si>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</si>
  <si>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</si>
  <si>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</si>
  <si>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</si>
  <si>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</si>
  <si>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</si>
  <si>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</si>
  <si>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</si>
  <si>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</si>
  <si>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</si>
  <si>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</si>
  <si>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</si>
  <si>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</si>
  <si>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</si>
  <si>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</si>
  <si>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</si>
  <si>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</si>
  <si>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</si>
  <si>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</si>
  <si>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</si>
  <si>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</si>
  <si>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</si>
  <si>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</si>
  <si>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</si>
  <si>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</si>
  <si>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</si>
  <si>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</si>
  <si>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</si>
  <si>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</si>
  <si>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</si>
  <si>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</si>
  <si>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</si>
  <si>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</si>
  <si>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</si>
  <si>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</si>
  <si>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</si>
  <si>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</si>
  <si>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</si>
  <si>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</si>
  <si>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</si>
  <si>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</si>
  <si>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</si>
  <si>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</si>
  <si>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</si>
  <si>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</si>
  <si>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</si>
  <si>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</si>
  <si>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</si>
  <si>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</si>
  <si>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</si>
  <si>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</si>
  <si>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</si>
  <si>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</si>
  <si>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</si>
  <si>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</si>
  <si>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</si>
  <si>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</si>
  <si>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</si>
  <si>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</si>
  <si>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</si>
  <si>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</si>
  <si>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</si>
  <si>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</si>
  <si>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</si>
  <si>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</si>
  <si>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</si>
  <si>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</si>
  <si>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</si>
  <si>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</si>
  <si>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</si>
  <si>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</si>
  <si>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</si>
  <si>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</si>
  <si>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</si>
  <si>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</si>
  <si>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</si>
  <si>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</si>
  <si>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</si>
  <si>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</si>
  <si>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</si>
  <si>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</si>
  <si>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</si>
  <si>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</si>
  <si>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</si>
  <si>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</si>
  <si>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</si>
  <si>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</si>
  <si>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</si>
  <si>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</si>
  <si>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</si>
  <si>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</si>
  <si>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</si>
  <si>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</si>
  <si>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</si>
  <si>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</si>
  <si>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</si>
  <si>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</si>
  <si>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</si>
  <si>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</si>
  <si>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</si>
  <si>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</si>
  <si>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</si>
  <si>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</si>
  <si>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</si>
  <si>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</si>
  <si>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</si>
  <si>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</si>
  <si>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</si>
  <si>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</si>
  <si>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</si>
  <si>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</si>
  <si>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</si>
  <si>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</si>
  <si>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</si>
  <si>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</si>
  <si>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</si>
  <si>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</si>
  <si>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</si>
  <si>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</si>
  <si>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</si>
  <si>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</si>
  <si>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</si>
  <si>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</si>
  <si>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</si>
  <si>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</si>
  <si>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</si>
  <si>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</si>
  <si>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</si>
  <si>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</si>
  <si>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</si>
  <si>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</si>
  <si>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</si>
  <si>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</si>
  <si>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</si>
  <si>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</si>
  <si>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</si>
  <si>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</si>
  <si>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</si>
  <si>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</si>
  <si>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</si>
  <si>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</si>
  <si>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</si>
  <si>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</si>
  <si>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</si>
  <si>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</si>
  <si>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</si>
  <si>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</si>
  <si>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</si>
  <si>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</si>
  <si>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</si>
  <si>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</si>
  <si>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</si>
  <si>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</si>
  <si>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</si>
  <si>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</si>
  <si>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</si>
  <si>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</si>
  <si>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</si>
  <si>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</si>
  <si>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</si>
  <si>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</si>
  <si>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</si>
  <si>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</si>
  <si>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</si>
  <si>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</si>
  <si>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</si>
  <si>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</si>
  <si>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</si>
  <si>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</si>
  <si>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</si>
  <si>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</si>
  <si>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</si>
  <si>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</si>
  <si>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</si>
  <si>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</si>
  <si>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</si>
  <si>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</si>
  <si>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</si>
  <si>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</si>
  <si>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</si>
  <si>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</si>
  <si>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</si>
  <si>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</si>
  <si>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</si>
  <si>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</si>
  <si>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</si>
  <si>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</si>
  <si>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</si>
  <si>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</si>
  <si>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</si>
  <si>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</si>
  <si>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</si>
  <si>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</si>
  <si>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</si>
  <si>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</si>
  <si>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</si>
  <si>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</si>
  <si>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</si>
  <si>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</si>
  <si>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</si>
  <si>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</si>
  <si>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</si>
  <si>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</si>
  <si>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</si>
  <si>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</si>
  <si>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</si>
  <si>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</si>
  <si>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</si>
  <si>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</si>
  <si>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</si>
  <si>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</si>
  <si>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</si>
  <si>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</si>
  <si>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</si>
  <si>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</si>
  <si>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</si>
  <si>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</si>
  <si>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</si>
  <si>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</si>
  <si>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</si>
  <si>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</si>
  <si>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</si>
  <si>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</si>
  <si>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</si>
  <si>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</si>
  <si>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</si>
  <si>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</si>
  <si>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</si>
  <si>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</si>
  <si>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</si>
  <si>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</si>
  <si>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</si>
  <si>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</si>
  <si>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</si>
  <si>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</si>
  <si>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</si>
  <si>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</si>
  <si>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</si>
  <si>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</si>
  <si>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</si>
  <si>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</si>
  <si>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</si>
  <si>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</si>
  <si>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</si>
  <si>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</si>
  <si>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</si>
  <si>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</si>
  <si>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</si>
  <si>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</si>
  <si>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</si>
  <si>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</si>
  <si>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</si>
  <si>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</si>
  <si>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</si>
  <si>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</si>
  <si>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</si>
  <si>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</si>
  <si>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</si>
  <si>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</si>
  <si>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</si>
  <si>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</si>
  <si>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</si>
  <si>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</si>
  <si>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</si>
  <si>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</si>
  <si>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</si>
  <si>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</si>
  <si>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</si>
  <si>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</si>
  <si>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</si>
  <si>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</si>
  <si>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</si>
  <si>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</si>
  <si>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</si>
  <si>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</si>
  <si>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</si>
  <si>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</si>
  <si>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</si>
  <si>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</si>
  <si>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</si>
  <si>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</si>
  <si>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</si>
  <si>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</si>
  <si>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</si>
  <si>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</si>
  <si>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</si>
  <si>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</si>
  <si>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</si>
  <si>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</si>
  <si>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</si>
  <si>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</si>
  <si>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</si>
  <si>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</si>
  <si>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</si>
  <si>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</si>
  <si>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</si>
  <si>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</si>
  <si>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</si>
  <si>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</si>
  <si>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</si>
  <si>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</si>
  <si>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</si>
  <si>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</si>
  <si>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</si>
  <si>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</si>
  <si>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</si>
  <si>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</si>
  <si>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</si>
  <si>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</si>
  <si>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</si>
  <si>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</si>
  <si>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</si>
  <si>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</si>
  <si>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</si>
  <si>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</si>
  <si>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</si>
  <si>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</si>
  <si>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</si>
  <si>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</si>
  <si>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</si>
  <si>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</si>
  <si>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</si>
  <si>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</si>
  <si>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</si>
  <si>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</si>
  <si>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</si>
  <si>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</si>
  <si>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</si>
  <si>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</si>
  <si>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</si>
  <si>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</si>
  <si>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</si>
  <si>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</si>
  <si>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</si>
  <si>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</si>
  <si>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</si>
  <si>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</si>
  <si>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</si>
  <si>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</si>
  <si>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</si>
  <si>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</si>
  <si>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</si>
  <si>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</si>
  <si>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</si>
  <si>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</si>
  <si>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</si>
  <si>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</si>
  <si>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</si>
  <si>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</si>
  <si>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</si>
  <si>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</si>
  <si>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</si>
  <si>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</si>
  <si>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</si>
  <si>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</si>
  <si>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</si>
  <si>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</si>
  <si>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</si>
  <si>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</si>
  <si>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</si>
  <si>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</si>
  <si>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</si>
  <si>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</si>
  <si>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</si>
  <si>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</si>
  <si>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</si>
  <si>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</si>
  <si>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</si>
  <si>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</si>
  <si>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</si>
  <si>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</si>
  <si>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</si>
  <si>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</si>
  <si>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</si>
  <si>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</si>
  <si>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</si>
  <si>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</si>
  <si>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</si>
  <si>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</si>
  <si>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</si>
  <si>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</si>
  <si>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</si>
  <si>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</si>
  <si>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</si>
  <si>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</si>
  <si>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</si>
  <si>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</si>
  <si>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</si>
  <si>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</si>
  <si>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</si>
  <si>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</si>
  <si>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</si>
  <si>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</si>
  <si>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</si>
  <si>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</si>
  <si>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</si>
  <si>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</si>
  <si>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</si>
  <si>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</si>
  <si>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</si>
  <si>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</si>
  <si>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</si>
  <si>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</si>
  <si>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</si>
  <si>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</si>
  <si>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</si>
  <si>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</si>
  <si>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</si>
  <si>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</si>
  <si>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</si>
  <si>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</si>
  <si>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</si>
  <si>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</si>
  <si>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</si>
  <si>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</si>
  <si>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</si>
  <si>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</si>
  <si>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</si>
  <si>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</si>
  <si>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</si>
  <si>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</si>
  <si>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</si>
  <si>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</si>
  <si>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</si>
  <si>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</si>
  <si>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</si>
  <si>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</si>
  <si>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</si>
  <si>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</si>
  <si>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</si>
  <si>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</si>
  <si>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</si>
  <si>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</si>
  <si>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</si>
  <si>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</si>
  <si>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</si>
  <si>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</si>
  <si>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</si>
  <si>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</si>
  <si>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</si>
  <si>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</si>
  <si>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</si>
  <si>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</si>
  <si>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</si>
  <si>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</si>
  <si>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</si>
  <si>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</si>
  <si>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</si>
  <si>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</si>
  <si>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</si>
  <si>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</si>
  <si>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</si>
  <si>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</si>
  <si>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</si>
  <si>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</si>
  <si>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</si>
  <si>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</si>
  <si>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</si>
  <si>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</si>
  <si>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</si>
  <si>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</si>
  <si>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</si>
  <si>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</si>
  <si>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</si>
  <si>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</si>
  <si>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</si>
  <si>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</si>
  <si>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</si>
  <si>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</si>
  <si>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</si>
  <si>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</si>
  <si>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</si>
  <si>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</si>
  <si>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</si>
  <si>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</si>
  <si>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</si>
  <si>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</si>
  <si>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</si>
  <si>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</si>
  <si>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</si>
  <si>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</si>
  <si>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</si>
  <si>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</si>
  <si>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</si>
  <si>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</si>
  <si>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</si>
  <si>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</si>
  <si>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</si>
  <si>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</si>
  <si>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</si>
  <si>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</si>
  <si>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</si>
  <si>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</si>
  <si>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</si>
  <si>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</si>
  <si>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</si>
  <si>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</si>
  <si>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</si>
  <si>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</si>
  <si>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</si>
  <si>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</si>
  <si>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</si>
  <si>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</si>
  <si>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</si>
  <si>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</si>
  <si>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</si>
  <si>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</si>
  <si>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</si>
  <si>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</si>
  <si>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</si>
  <si>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</si>
  <si>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</si>
  <si>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</si>
  <si>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</si>
  <si>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</si>
  <si>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</si>
  <si>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</si>
  <si>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</si>
  <si>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</si>
  <si>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</si>
  <si>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</si>
  <si>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</si>
  <si>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</si>
  <si>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</si>
  <si>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</si>
  <si>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</si>
  <si>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</si>
  <si>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</si>
  <si>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</si>
  <si>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</si>
  <si>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</si>
  <si>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</si>
  <si>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</si>
  <si>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</si>
  <si>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</si>
  <si>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</si>
  <si>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</si>
  <si>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</si>
  <si>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</si>
  <si>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</si>
  <si>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</si>
  <si>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</si>
  <si>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</si>
  <si>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</si>
  <si>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</si>
  <si>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</si>
  <si>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</si>
  <si>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</si>
  <si>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</si>
  <si>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</si>
  <si>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</si>
  <si>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</si>
  <si>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</si>
  <si>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</si>
  <si>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</si>
  <si>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</si>
  <si>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</si>
  <si>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</si>
  <si>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</si>
  <si>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</si>
  <si>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</si>
  <si>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</si>
  <si>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</si>
  <si>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</si>
  <si>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</si>
  <si>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</si>
  <si>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</si>
  <si>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</si>
  <si>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</si>
  <si>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</si>
  <si>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</si>
  <si>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</si>
  <si>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</si>
  <si>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</si>
  <si>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</si>
  <si>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</si>
  <si>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</si>
  <si>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</si>
  <si>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</si>
  <si>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</si>
  <si>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</si>
  <si>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</si>
  <si>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</si>
  <si>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</si>
  <si>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</si>
  <si>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</si>
  <si>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</si>
  <si>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</si>
  <si>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</si>
  <si>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</si>
  <si>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</si>
  <si>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</si>
  <si>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</si>
  <si>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</si>
  <si>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</si>
  <si>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</si>
  <si>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</si>
  <si>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</si>
  <si>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</si>
  <si>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</si>
  <si>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</si>
  <si>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</si>
  <si>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</si>
  <si>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</si>
  <si>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</si>
  <si>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</si>
  <si>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</si>
  <si>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</si>
  <si>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</si>
  <si>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</si>
  <si>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</si>
  <si>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</si>
  <si>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</si>
  <si>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</si>
  <si>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</si>
  <si>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</si>
  <si>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</si>
  <si>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</si>
  <si>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</si>
  <si>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</si>
  <si>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</si>
  <si>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</si>
  <si>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</si>
  <si>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</si>
  <si>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</si>
  <si>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</si>
  <si>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</si>
  <si>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</si>
  <si>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</si>
  <si>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</si>
  <si>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</si>
  <si>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</si>
  <si>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</si>
  <si>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</si>
  <si>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</si>
  <si>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</si>
  <si>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</si>
  <si>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</si>
  <si>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</si>
  <si>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</si>
  <si>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</si>
  <si>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</si>
  <si>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</si>
  <si>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</si>
  <si>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</si>
  <si>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</si>
  <si>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</si>
  <si>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</si>
  <si>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</si>
  <si>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</si>
  <si>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</si>
  <si>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</si>
  <si>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</si>
  <si>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</si>
  <si>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</si>
  <si>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</si>
  <si>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</si>
  <si>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</si>
  <si>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</si>
  <si>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</si>
  <si>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</si>
  <si>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</si>
  <si>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</si>
  <si>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</si>
  <si>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</si>
  <si>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</si>
  <si>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</si>
  <si>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</si>
  <si>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</si>
  <si>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</si>
  <si>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</si>
  <si>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</si>
  <si>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</si>
  <si>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</si>
  <si>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</si>
  <si>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</si>
  <si>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</si>
  <si>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</si>
  <si>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</si>
  <si>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</si>
  <si>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</si>
  <si>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</si>
  <si>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</si>
  <si>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</si>
  <si>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</si>
  <si>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</si>
  <si>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</si>
  <si>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</si>
  <si>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</si>
  <si>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</si>
  <si>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</si>
  <si>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</si>
  <si>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</si>
  <si>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</si>
  <si>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</si>
  <si>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</si>
  <si>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</si>
  <si>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</si>
  <si>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</si>
  <si>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</si>
  <si>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</si>
  <si>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</si>
  <si>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</si>
  <si>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</si>
  <si>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</si>
  <si>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</si>
  <si>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</si>
  <si>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</si>
  <si>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</si>
  <si>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</si>
  <si>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</si>
  <si>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</si>
  <si>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</si>
  <si>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</si>
  <si>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</si>
  <si>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</si>
  <si>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</si>
  <si>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</si>
  <si>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</si>
  <si>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</si>
  <si>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</si>
  <si>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</si>
  <si>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</si>
  <si>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</si>
  <si>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</si>
  <si>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</si>
  <si>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</si>
  <si>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</si>
  <si>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</si>
  <si>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</si>
  <si>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</si>
  <si>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</si>
  <si>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</si>
  <si>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</si>
  <si>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</si>
  <si>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</si>
  <si>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</si>
  <si>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</si>
  <si>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</si>
  <si>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</si>
  <si>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</si>
  <si>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</si>
  <si>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</si>
  <si>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</si>
  <si>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</si>
  <si>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</si>
  <si>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</si>
  <si>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</si>
  <si>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</si>
  <si>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</si>
  <si>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</si>
  <si>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</si>
  <si>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</si>
  <si>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</si>
  <si>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</si>
  <si>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</si>
  <si>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</si>
  <si>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</si>
  <si>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</si>
  <si>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</si>
  <si>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</si>
  <si>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</si>
  <si>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</si>
  <si>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</si>
  <si>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</si>
  <si>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</si>
  <si>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</si>
  <si>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</si>
  <si>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</si>
  <si>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</si>
  <si>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</si>
  <si>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</si>
  <si>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</si>
  <si>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</si>
  <si>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</si>
  <si>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</si>
  <si>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</si>
  <si>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</si>
  <si>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</si>
  <si>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</si>
  <si>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</si>
  <si>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</si>
  <si>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</si>
  <si>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</si>
  <si>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</si>
  <si>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</si>
  <si>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</si>
  <si>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</si>
  <si>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</si>
  <si>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</si>
  <si>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</si>
  <si>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</si>
  <si>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</si>
  <si>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</si>
  <si>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</si>
  <si>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</si>
  <si>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</si>
  <si>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</si>
  <si>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</si>
  <si>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</si>
  <si>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</si>
  <si>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</si>
  <si>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</si>
  <si>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</si>
  <si>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</si>
  <si>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</si>
  <si>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</si>
  <si>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</si>
  <si>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</si>
  <si>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</si>
  <si>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</si>
  <si>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</si>
  <si>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</si>
  <si>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</si>
  <si>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</si>
  <si>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</si>
  <si>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</si>
  <si>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</si>
  <si>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</si>
  <si>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</si>
  <si>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</si>
  <si>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</si>
  <si>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</si>
  <si>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</si>
  <si>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</si>
  <si>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</si>
  <si>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</si>
  <si>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</si>
  <si>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</si>
  <si>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</si>
  <si>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</si>
  <si>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</si>
  <si>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</si>
  <si>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</si>
  <si>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</si>
  <si>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</si>
  <si>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</si>
  <si>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</si>
  <si>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</si>
  <si>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</si>
  <si>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</si>
  <si>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</si>
  <si>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</si>
  <si>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</si>
  <si>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</si>
  <si>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</si>
  <si>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</si>
  <si>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</si>
  <si>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</si>
  <si>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</si>
  <si>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</si>
  <si>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</si>
  <si>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</si>
  <si>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</si>
  <si>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</si>
  <si>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</si>
  <si>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</si>
  <si>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</si>
  <si>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</si>
  <si>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</si>
  <si>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</si>
  <si>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</si>
  <si>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</si>
  <si>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</si>
  <si>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</si>
  <si>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</si>
  <si>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</si>
  <si>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</si>
  <si>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</si>
  <si>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</si>
  <si>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</si>
  <si>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</si>
  <si>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</si>
  <si>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</si>
  <si>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</si>
  <si>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</si>
  <si>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</si>
  <si>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</si>
  <si>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</si>
  <si>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</si>
  <si>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</si>
  <si>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</si>
  <si>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</si>
  <si>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</si>
  <si>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</si>
  <si>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</si>
  <si>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</si>
  <si>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</si>
  <si>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</si>
  <si>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</si>
  <si>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</si>
  <si>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</si>
  <si>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</si>
  <si>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</si>
  <si>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</si>
  <si>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</si>
  <si>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</si>
  <si>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</si>
  <si>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</si>
  <si>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</si>
  <si>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</si>
  <si>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</si>
  <si>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</si>
  <si>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</si>
  <si>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</si>
  <si>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</si>
  <si>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</si>
  <si>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</si>
  <si>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</si>
  <si>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</si>
  <si>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</si>
  <si>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</si>
  <si>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</si>
  <si>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</si>
  <si>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</si>
  <si>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</si>
  <si>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</si>
  <si>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</si>
  <si>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</si>
  <si>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</si>
  <si>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</si>
  <si>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</si>
  <si>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</si>
  <si>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</si>
  <si>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</si>
  <si>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</si>
  <si>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</si>
  <si>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</si>
  <si>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</si>
  <si>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</si>
  <si>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</si>
  <si>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</si>
  <si>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</si>
  <si>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</si>
  <si>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</si>
  <si>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</si>
  <si>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</si>
  <si>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</si>
  <si>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</si>
  <si>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</si>
  <si>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</si>
  <si>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</si>
  <si>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</si>
  <si>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</si>
  <si>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</si>
  <si>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</si>
  <si>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</si>
  <si>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</si>
  <si>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</si>
  <si>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</si>
  <si>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</si>
  <si>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</si>
  <si>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</si>
  <si>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</si>
  <si>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</si>
  <si>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</si>
  <si>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</si>
  <si>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</si>
  <si>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</si>
  <si>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</si>
  <si>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</si>
  <si>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</si>
  <si>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</si>
  <si>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</si>
  <si>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</si>
  <si>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</si>
  <si>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</si>
  <si>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</si>
  <si>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</si>
  <si>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</si>
  <si>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</si>
  <si>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</si>
  <si>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</si>
  <si>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</si>
  <si>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</si>
  <si>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</si>
  <si>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</si>
  <si>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</si>
  <si>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</si>
  <si>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</si>
  <si>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</si>
  <si>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</si>
  <si>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</si>
  <si>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</si>
  <si>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</si>
  <si>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</si>
  <si>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</si>
  <si>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</si>
  <si>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</si>
  <si>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</si>
  <si>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</si>
  <si>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</si>
  <si>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</si>
  <si>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</si>
  <si>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</si>
  <si>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</si>
  <si>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</si>
  <si>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</si>
  <si>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</si>
  <si>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</si>
  <si>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</si>
  <si>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</si>
  <si>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</si>
  <si>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</si>
  <si>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</si>
  <si>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</si>
  <si>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</si>
  <si>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</si>
  <si>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</si>
  <si>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</si>
  <si>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</si>
  <si>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</si>
  <si>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</si>
  <si>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</si>
  <si>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</si>
  <si>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</si>
  <si>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</si>
  <si>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</si>
  <si>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</si>
  <si>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</si>
  <si>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</si>
  <si>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</si>
  <si>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</si>
  <si>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</si>
  <si>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</si>
  <si>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</si>
  <si>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</si>
  <si>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</si>
  <si>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</si>
  <si>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</si>
  <si>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</si>
  <si>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</si>
  <si>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</si>
  <si>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</si>
  <si>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</si>
  <si>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</si>
  <si>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</si>
  <si>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</si>
  <si>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</si>
  <si>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</si>
  <si>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</si>
  <si>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</si>
  <si>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</si>
  <si>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</si>
  <si>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</si>
  <si>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</si>
  <si>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</si>
  <si>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</si>
  <si>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</si>
  <si>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</si>
  <si>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</si>
  <si>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</si>
  <si>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</si>
  <si>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</si>
  <si>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</si>
  <si>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</si>
  <si>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</si>
  <si>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</si>
  <si>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</si>
  <si>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</si>
  <si>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</si>
  <si>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</si>
  <si>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</si>
  <si>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</si>
  <si>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</si>
  <si>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</si>
  <si>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</si>
  <si>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</si>
  <si>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</si>
  <si>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</si>
  <si>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</si>
  <si>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</si>
  <si>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</si>
  <si>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</si>
  <si>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</si>
  <si>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</si>
  <si>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</si>
  <si>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</si>
  <si>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</si>
  <si>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</si>
  <si>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</si>
  <si>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</si>
  <si>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</si>
  <si>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</si>
  <si>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</si>
  <si>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</si>
  <si>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</si>
  <si>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</si>
  <si>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</si>
  <si>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</si>
  <si>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</si>
  <si>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</si>
  <si>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</si>
  <si>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</si>
  <si>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</si>
  <si>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</si>
  <si>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</si>
  <si>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</si>
  <si>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</si>
  <si>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</si>
  <si>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</si>
  <si>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</si>
  <si>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</si>
  <si>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</si>
  <si>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</si>
  <si>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</si>
  <si>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</si>
  <si>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</si>
  <si>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</si>
  <si>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</si>
  <si>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</si>
  <si>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</si>
  <si>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</si>
  <si>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</si>
  <si>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</si>
  <si>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</si>
  <si>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</si>
  <si>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</si>
  <si>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</si>
  <si>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</si>
  <si>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</si>
  <si>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</si>
  <si>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</si>
  <si>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</si>
  <si>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</si>
  <si>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</si>
  <si>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</si>
  <si>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</si>
  <si>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</si>
  <si>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</si>
  <si>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</si>
  <si>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</si>
  <si>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</si>
  <si>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</si>
  <si>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</si>
  <si>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</si>
  <si>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</si>
  <si>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</si>
  <si>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</si>
  <si>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</si>
  <si>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</si>
  <si>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</si>
  <si>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</si>
  <si>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</si>
  <si>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</si>
  <si>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</si>
  <si>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</si>
  <si>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</si>
  <si>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</si>
  <si>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</si>
  <si>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</si>
  <si>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</si>
  <si>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</si>
  <si>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</si>
  <si>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</si>
  <si>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</si>
  <si>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</si>
  <si>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</si>
  <si>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</si>
  <si>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</si>
  <si>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</si>
  <si>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</si>
  <si>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</si>
  <si>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</si>
  <si>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</si>
  <si>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</si>
  <si>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</si>
  <si>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</si>
  <si>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</si>
  <si>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</si>
  <si>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</si>
  <si>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</si>
  <si>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</si>
  <si>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</si>
  <si>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</si>
  <si>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</si>
  <si>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</si>
  <si>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</si>
  <si>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</si>
  <si>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</si>
  <si>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</si>
  <si>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</si>
  <si>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</si>
  <si>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</si>
  <si>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</si>
  <si>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</si>
  <si>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</si>
  <si>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</si>
  <si>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</si>
  <si>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</si>
  <si>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</si>
  <si>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</si>
  <si>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</si>
  <si>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</si>
  <si>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</si>
  <si>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</si>
  <si>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</si>
  <si>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</si>
  <si>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</si>
  <si>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</si>
  <si>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</si>
  <si>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</si>
  <si>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</si>
  <si>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</si>
  <si>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</si>
  <si>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</si>
  <si>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</si>
  <si>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</si>
  <si>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</si>
  <si>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</si>
  <si>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</si>
  <si>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</si>
  <si>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</si>
  <si>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</si>
  <si>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</si>
  <si>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</si>
  <si>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</si>
  <si>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</si>
  <si>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</si>
  <si>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</si>
  <si>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</si>
  <si>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</si>
  <si>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</si>
  <si>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</si>
  <si>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</si>
  <si>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</si>
  <si>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</si>
  <si>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</si>
  <si>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</si>
  <si>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</si>
  <si>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</si>
  <si>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</si>
  <si>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</si>
  <si>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</si>
  <si>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</si>
  <si>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</si>
  <si>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</si>
  <si>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</si>
  <si>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</si>
  <si>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</si>
  <si>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</si>
  <si>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</si>
  <si>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</si>
  <si>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</si>
  <si>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</si>
  <si>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</si>
  <si>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</si>
  <si>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</si>
  <si>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</si>
  <si>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</si>
  <si>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</si>
  <si>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</si>
  <si>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</si>
  <si>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</si>
  <si>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</si>
  <si>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</si>
  <si>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</si>
  <si>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</si>
  <si>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</si>
  <si>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</si>
  <si>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</si>
  <si>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</si>
  <si>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</si>
  <si>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</si>
  <si>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</si>
  <si>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</si>
  <si>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</si>
  <si>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</si>
  <si>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</si>
  <si>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</si>
  <si>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</si>
  <si>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</si>
  <si>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</si>
  <si>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</si>
  <si>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</si>
  <si>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</si>
  <si>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</si>
  <si>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</si>
  <si>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</si>
  <si>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</si>
  <si>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</si>
  <si>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</si>
  <si>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</si>
  <si>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</si>
  <si>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</si>
  <si>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</si>
  <si>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</si>
  <si>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</si>
  <si>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</si>
  <si>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</si>
  <si>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</si>
  <si>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</si>
  <si>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</si>
  <si>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</si>
  <si>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</si>
  <si>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</si>
  <si>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</si>
  <si>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</si>
  <si>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</si>
  <si>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</si>
  <si>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</si>
  <si>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</si>
  <si>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</si>
  <si>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</si>
  <si>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</si>
  <si>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</si>
  <si>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</si>
  <si>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</si>
  <si>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</si>
  <si>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</si>
  <si>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</si>
  <si>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</si>
  <si>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</si>
  <si>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</si>
  <si>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</si>
  <si>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</si>
  <si>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</si>
  <si>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</si>
  <si>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</si>
  <si>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</si>
  <si>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</si>
  <si>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</si>
  <si>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</si>
  <si>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</si>
  <si>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</si>
  <si>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</si>
  <si>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</si>
  <si>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</si>
  <si>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</si>
  <si>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</si>
  <si>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</si>
  <si>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</si>
  <si>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</si>
  <si>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</si>
  <si>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</si>
  <si>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</si>
  <si>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</si>
  <si>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</si>
  <si>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</si>
  <si>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</si>
  <si>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</si>
  <si>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</si>
  <si>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</si>
  <si>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</si>
  <si>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</si>
  <si>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</si>
  <si>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</si>
  <si>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</si>
  <si>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</si>
  <si>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</si>
  <si>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</si>
  <si>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</si>
  <si>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</si>
  <si>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</si>
  <si>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</si>
  <si>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</si>
  <si>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</si>
  <si>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</si>
  <si>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</si>
  <si>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</si>
  <si>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</si>
  <si>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</si>
  <si>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</si>
  <si>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</si>
  <si>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</si>
  <si>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</si>
  <si>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</si>
  <si>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</si>
  <si>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</si>
  <si>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</si>
  <si>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</si>
  <si>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</si>
  <si>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</si>
  <si>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</si>
  <si>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</si>
  <si>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</si>
  <si>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</si>
  <si>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</si>
  <si>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</si>
  <si>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</si>
  <si>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</si>
  <si>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</si>
  <si>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</si>
  <si>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</si>
  <si>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</si>
  <si>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</si>
  <si>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</si>
  <si>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</si>
  <si>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</si>
  <si>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</si>
  <si>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</si>
  <si>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</si>
  <si>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</si>
  <si>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</si>
  <si>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</si>
  <si>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</si>
  <si>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</si>
  <si>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</si>
  <si>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</si>
  <si>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</si>
  <si>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</si>
  <si>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</si>
  <si>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</si>
  <si>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</si>
  <si>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</si>
  <si>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</si>
  <si>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</si>
  <si>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</si>
  <si>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</si>
  <si>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</si>
  <si>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</si>
  <si>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</si>
  <si>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</si>
  <si>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</si>
  <si>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</si>
  <si>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</si>
  <si>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</si>
  <si>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</si>
  <si>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</si>
  <si>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</si>
  <si>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</si>
  <si>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</si>
  <si>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</si>
  <si>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</si>
  <si>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</si>
  <si>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</si>
  <si>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</si>
  <si>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</si>
  <si>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</si>
  <si>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</si>
  <si>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</si>
  <si>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</si>
  <si>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</si>
  <si>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</si>
  <si>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</si>
  <si>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</si>
  <si>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</si>
  <si>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</si>
  <si>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</si>
  <si>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</si>
  <si>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</si>
  <si>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</si>
  <si>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</si>
  <si>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</si>
  <si>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</si>
  <si>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</si>
  <si>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</si>
  <si>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</si>
  <si>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</si>
  <si>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</si>
  <si>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</si>
  <si>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</si>
  <si>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</si>
  <si>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</si>
  <si>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</si>
  <si>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</si>
  <si>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</si>
  <si>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</si>
  <si>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</si>
  <si>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</si>
  <si>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</si>
  <si>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</si>
  <si>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</si>
  <si>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</si>
  <si>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</si>
  <si>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</si>
  <si>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</si>
  <si>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</si>
  <si>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</si>
  <si>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</si>
  <si>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</si>
  <si>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</si>
  <si>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</si>
  <si>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</si>
  <si>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</si>
  <si>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</si>
  <si>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</si>
  <si>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</si>
  <si>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</si>
  <si>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</si>
  <si>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</si>
  <si>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</si>
  <si>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</si>
  <si>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</si>
  <si>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</si>
  <si>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</si>
  <si>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</si>
  <si>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</si>
  <si>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</si>
  <si>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</si>
  <si>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</si>
  <si>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</si>
  <si>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</si>
  <si>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</si>
  <si>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</si>
  <si>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</si>
  <si>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</si>
  <si>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</si>
  <si>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</si>
  <si>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</si>
  <si>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</si>
  <si>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</si>
  <si>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</si>
  <si>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</si>
  <si>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</si>
  <si>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</si>
  <si>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</si>
  <si>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</si>
  <si>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</si>
  <si>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</si>
  <si>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</si>
  <si>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</si>
  <si>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</si>
  <si>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</si>
  <si>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</si>
  <si>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</si>
  <si>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</si>
  <si>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</si>
  <si>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</si>
  <si>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</si>
  <si>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</si>
  <si>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</si>
  <si>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</si>
  <si>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</si>
  <si>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</si>
  <si>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</si>
  <si>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</si>
  <si>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</si>
  <si>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</si>
  <si>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</si>
  <si>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</si>
  <si>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</si>
  <si>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</si>
  <si>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</si>
  <si>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</si>
  <si>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</si>
  <si>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</si>
  <si>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</si>
  <si>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</si>
  <si>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</si>
  <si>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</si>
  <si>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</si>
  <si>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</si>
  <si>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</si>
  <si>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</si>
  <si>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</si>
  <si>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</si>
  <si>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</si>
  <si>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</si>
  <si>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</si>
  <si>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</si>
  <si>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</si>
  <si>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</si>
  <si>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</si>
  <si>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</si>
  <si>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</si>
  <si>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</si>
  <si>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</si>
  <si>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</si>
  <si>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</si>
  <si>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</si>
  <si>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</si>
  <si>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</si>
  <si>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</si>
  <si>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</si>
  <si>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</si>
  <si>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</si>
  <si>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</si>
  <si>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</si>
  <si>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</si>
  <si>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</si>
  <si>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</si>
  <si>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</si>
  <si>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</si>
  <si>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</si>
  <si>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</si>
  <si>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</si>
  <si>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</si>
  <si>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</si>
  <si>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</si>
  <si>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</si>
  <si>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</si>
  <si>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</si>
  <si>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</si>
  <si>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</si>
  <si>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</si>
  <si>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</si>
  <si>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</si>
  <si>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</si>
  <si>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</si>
  <si>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</si>
  <si>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</si>
  <si>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</si>
  <si>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</si>
  <si>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</si>
  <si>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</si>
  <si>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</si>
  <si>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</si>
  <si>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</si>
  <si>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</si>
  <si>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</si>
  <si>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</si>
  <si>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</si>
  <si>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</si>
  <si>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</si>
  <si>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</si>
  <si>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</si>
  <si>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</si>
  <si>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</si>
  <si>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</si>
  <si>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</si>
  <si>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</si>
  <si>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</si>
  <si>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</si>
  <si>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</si>
  <si>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</si>
  <si>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</si>
  <si>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</si>
  <si>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</si>
  <si>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</si>
  <si>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</si>
  <si>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</si>
  <si>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</si>
  <si>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</si>
  <si>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</si>
  <si>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</si>
  <si>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</si>
  <si>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</si>
  <si>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</si>
  <si>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</si>
  <si>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</si>
  <si>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</si>
  <si>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</si>
  <si>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</si>
  <si>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</si>
  <si>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</si>
  <si>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</si>
  <si>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</si>
  <si>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</si>
  <si>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</si>
  <si>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</si>
  <si>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</si>
  <si>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</si>
  <si>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</si>
  <si>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</si>
  <si>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</si>
  <si>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</si>
  <si>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</si>
  <si>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</si>
  <si>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</si>
  <si>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</si>
  <si>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</si>
  <si>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</si>
  <si>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</si>
  <si>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</si>
  <si>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</si>
  <si>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</si>
  <si>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</si>
  <si>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</si>
  <si>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</si>
  <si>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</si>
  <si>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</si>
  <si>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</si>
  <si>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</si>
  <si>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</si>
  <si>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</si>
  <si>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</si>
  <si>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</si>
  <si>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</si>
  <si>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</si>
  <si>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</si>
  <si>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</si>
  <si>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</si>
  <si>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</si>
  <si>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</si>
  <si>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</si>
  <si>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</si>
  <si>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</si>
  <si>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</si>
  <si>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</si>
  <si>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</si>
  <si>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</si>
  <si>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</si>
  <si>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</si>
  <si>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</si>
  <si>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</si>
  <si>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</si>
  <si>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</si>
  <si>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</si>
  <si>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</si>
  <si>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</si>
  <si>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</si>
  <si>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</si>
  <si>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</si>
  <si>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</si>
  <si>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</si>
  <si>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</si>
  <si>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</si>
  <si>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</si>
  <si>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</si>
  <si>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</si>
  <si>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</si>
  <si>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</si>
  <si>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</si>
  <si>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</si>
  <si>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</si>
  <si>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</si>
  <si>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</si>
  <si>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</si>
  <si>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</si>
  <si>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</si>
  <si>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</si>
  <si>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</si>
  <si>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</si>
  <si>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</si>
  <si>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</si>
  <si>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</si>
  <si>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</si>
  <si>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</si>
  <si>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</si>
  <si>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</si>
  <si>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</si>
  <si>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</si>
  <si>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</si>
  <si>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</si>
  <si>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</si>
  <si>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</si>
  <si>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</si>
  <si>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</si>
  <si>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</si>
  <si>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</si>
  <si>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</si>
  <si>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</si>
  <si>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</si>
  <si>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</si>
  <si>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</si>
  <si>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</si>
  <si>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</si>
  <si>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</si>
  <si>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</si>
  <si>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</si>
  <si>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</si>
  <si>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</si>
  <si>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</si>
  <si>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</si>
  <si>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</si>
  <si>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</si>
  <si>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</si>
  <si>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</si>
  <si>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</si>
  <si>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</si>
  <si>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</si>
  <si>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</si>
  <si>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</si>
  <si>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</si>
  <si>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</si>
  <si>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</si>
  <si>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</si>
  <si>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</si>
  <si>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</si>
  <si>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</si>
  <si>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</si>
  <si>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</si>
  <si>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</si>
  <si>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</si>
  <si>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</si>
  <si>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</si>
  <si>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</si>
  <si>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</si>
  <si>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</si>
  <si>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</si>
  <si>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</si>
  <si>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</si>
  <si>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</si>
  <si>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</si>
  <si>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</si>
  <si>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</si>
  <si>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</si>
  <si>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</si>
  <si>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</si>
  <si>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</si>
  <si>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</si>
  <si>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</si>
  <si>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</si>
  <si>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</si>
  <si>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</si>
  <si>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</si>
  <si>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</si>
  <si>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</si>
  <si>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</si>
  <si>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</si>
  <si>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</si>
  <si>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</si>
  <si>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</si>
  <si>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</si>
  <si>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</si>
  <si>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</si>
  <si>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</si>
  <si>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</si>
  <si>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</si>
  <si>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</si>
  <si>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</si>
  <si>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</si>
  <si>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</si>
  <si>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</si>
  <si>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</si>
  <si>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</si>
  <si>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</si>
  <si>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</si>
  <si>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</si>
  <si>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</si>
  <si>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</si>
  <si>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</si>
  <si>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</si>
  <si>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</si>
  <si>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</si>
  <si>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</si>
  <si>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</si>
  <si>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</si>
  <si>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</si>
  <si>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</si>
  <si>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</si>
  <si>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</si>
  <si>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</si>
  <si>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</si>
  <si>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</si>
  <si>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</si>
  <si>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</si>
  <si>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</si>
  <si>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</si>
  <si>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</si>
  <si>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</si>
  <si>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</si>
  <si>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</si>
  <si>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</si>
  <si>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</si>
  <si>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</si>
  <si>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</si>
  <si>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</si>
  <si>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</si>
  <si>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</si>
  <si>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</si>
  <si>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</si>
  <si>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</si>
  <si>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</si>
  <si>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</si>
  <si>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</si>
  <si>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</si>
  <si>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</si>
  <si>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</si>
  <si>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</si>
  <si>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</si>
  <si>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</si>
  <si>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</si>
  <si>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</si>
  <si>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</si>
  <si>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</si>
  <si>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</si>
  <si>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</si>
  <si>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</si>
  <si>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</si>
  <si>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</si>
  <si>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</si>
  <si>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</si>
  <si>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</si>
  <si>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</si>
  <si>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</si>
  <si>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</si>
  <si>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</si>
  <si>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</si>
  <si>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</si>
  <si>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</si>
  <si>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</si>
  <si>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</si>
  <si>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</si>
  <si>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</si>
  <si>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</si>
  <si>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</si>
  <si>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</si>
  <si>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</si>
  <si>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</si>
  <si>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</si>
  <si>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</si>
  <si>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</si>
  <si>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</si>
  <si>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</si>
  <si>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</si>
  <si>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</si>
  <si>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</si>
  <si>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</si>
  <si>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</si>
  <si>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</si>
  <si>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</si>
  <si>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</si>
  <si>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</si>
  <si>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</si>
  <si>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</si>
  <si>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</si>
  <si>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</si>
  <si>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</si>
  <si>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</si>
  <si>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</si>
  <si>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</si>
  <si>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</si>
  <si>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</si>
  <si>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</si>
  <si>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</si>
  <si>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</si>
  <si>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</si>
  <si>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</si>
  <si>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</si>
  <si>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</si>
  <si>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</si>
  <si>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</si>
  <si>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</si>
  <si>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</si>
  <si>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</si>
  <si>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</si>
  <si>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</si>
  <si>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</si>
  <si>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</si>
  <si>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</si>
  <si>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</si>
  <si>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</si>
  <si>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</si>
  <si>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</si>
  <si>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</si>
  <si>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</si>
  <si>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</si>
  <si>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</si>
  <si>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</si>
  <si>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</si>
  <si>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</si>
  <si>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</si>
  <si>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</si>
  <si>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</si>
  <si>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</si>
  <si>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</si>
  <si>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</si>
  <si>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</si>
  <si>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</si>
  <si>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</si>
  <si>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</si>
  <si>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</si>
  <si>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</si>
  <si>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</si>
  <si>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</si>
  <si>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</si>
  <si>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</si>
  <si>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</si>
  <si>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</si>
  <si>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</si>
  <si>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</si>
  <si>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</si>
  <si>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</si>
  <si>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</si>
  <si>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</si>
  <si>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</si>
  <si>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</si>
  <si>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</si>
  <si>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</si>
  <si>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</si>
  <si>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</si>
  <si>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</si>
  <si>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</si>
  <si>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</si>
  <si>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</si>
  <si>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</si>
  <si>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</si>
  <si>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</si>
  <si>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</si>
  <si>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</si>
  <si>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</si>
  <si>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</si>
  <si>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</si>
  <si>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</si>
  <si>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</si>
  <si>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</si>
  <si>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</si>
  <si>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</si>
  <si>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</si>
  <si>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</si>
  <si>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</si>
  <si>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</si>
  <si>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</si>
  <si>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</si>
  <si>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</si>
  <si>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</si>
  <si>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</si>
  <si>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</si>
  <si>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</si>
  <si>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</si>
  <si>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</si>
  <si>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</si>
  <si>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</si>
  <si>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</si>
  <si>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</si>
  <si>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</si>
  <si>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</si>
  <si>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</si>
  <si>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</si>
  <si>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</si>
  <si>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</si>
  <si>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</si>
  <si>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</si>
  <si>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</si>
  <si>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</si>
  <si>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</si>
  <si>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</si>
  <si>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</si>
  <si>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</si>
  <si>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</si>
  <si>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</si>
  <si>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</si>
  <si>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</si>
  <si>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</si>
  <si>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</si>
  <si>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</si>
  <si>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</si>
  <si>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</si>
  <si>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</si>
  <si>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</si>
  <si>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</si>
  <si>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</si>
  <si>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</si>
  <si>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</si>
  <si>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</si>
  <si>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</si>
  <si>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</si>
  <si>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</si>
  <si>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</si>
  <si>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</si>
  <si>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</si>
  <si>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</si>
  <si>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</si>
  <si>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</si>
  <si>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</si>
  <si>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</si>
  <si>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</si>
  <si>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</si>
  <si>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</si>
  <si>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</si>
  <si>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</si>
  <si>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</si>
  <si>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</si>
  <si>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</si>
  <si>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</si>
  <si>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</si>
  <si>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</si>
  <si>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</si>
  <si>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</si>
  <si>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</si>
  <si>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</si>
  <si>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</si>
  <si>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</si>
  <si>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</si>
  <si>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</si>
  <si>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</si>
  <si>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</si>
  <si>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</si>
  <si>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</si>
  <si>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</si>
  <si>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</si>
  <si>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</si>
  <si>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</si>
  <si>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</si>
  <si>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</si>
  <si>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</si>
  <si>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</si>
  <si>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</si>
  <si>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</si>
  <si>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</si>
  <si>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</si>
  <si>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</si>
  <si>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</si>
  <si>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</si>
  <si>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</si>
  <si>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</si>
  <si>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</si>
  <si>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</si>
  <si>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</si>
  <si>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</si>
  <si>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</si>
  <si>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</si>
  <si>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</si>
  <si>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</si>
  <si>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</si>
  <si>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</si>
  <si>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</si>
  <si>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</si>
  <si>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</si>
  <si>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</si>
  <si>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</si>
  <si>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</si>
  <si>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</si>
  <si>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</si>
  <si>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</si>
  <si>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</si>
  <si>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</si>
  <si>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</si>
  <si>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</si>
  <si>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</si>
  <si>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</si>
  <si>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</si>
  <si>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</si>
  <si>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</si>
  <si>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</si>
  <si>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</si>
  <si>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</si>
  <si>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</si>
  <si>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</si>
  <si>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</si>
  <si>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</si>
  <si>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</si>
  <si>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</si>
  <si>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</si>
  <si>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</si>
  <si>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</si>
  <si>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</si>
  <si>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</si>
  <si>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</si>
  <si>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</si>
  <si>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</si>
  <si>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</si>
  <si>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</si>
  <si>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</si>
  <si>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</si>
  <si>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</si>
  <si>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</si>
  <si>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</si>
  <si>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</si>
  <si>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</si>
  <si>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</si>
  <si>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</si>
  <si>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</si>
  <si>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</si>
  <si>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</si>
  <si>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</si>
  <si>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</si>
  <si>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</si>
  <si>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</si>
  <si>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</si>
  <si>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</si>
  <si>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</si>
  <si>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</si>
  <si>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</si>
  <si>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</si>
  <si>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</si>
  <si>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</si>
  <si>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</si>
  <si>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</si>
  <si>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</si>
  <si>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</si>
  <si>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</si>
  <si>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</si>
  <si>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</si>
  <si>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</si>
  <si>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</si>
  <si>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</si>
  <si>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</si>
  <si>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</si>
  <si>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</si>
  <si>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</si>
  <si>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</si>
  <si>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</si>
  <si>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</si>
  <si>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</si>
  <si>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</si>
  <si>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</si>
  <si>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</si>
  <si>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</si>
  <si>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</si>
  <si>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</si>
  <si>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</si>
  <si>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</si>
  <si>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</si>
  <si>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</si>
  <si>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</si>
  <si>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</si>
  <si>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</si>
  <si>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</si>
  <si>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</si>
  <si>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</si>
  <si>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</si>
  <si>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</si>
  <si>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</si>
  <si>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</si>
  <si>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</si>
  <si>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</si>
  <si>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</si>
  <si>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</si>
  <si>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</si>
  <si>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</si>
  <si>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</si>
  <si>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</si>
  <si>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</si>
  <si>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</si>
  <si>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</si>
  <si>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</si>
  <si>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</si>
  <si>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</si>
  <si>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</si>
  <si>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</si>
  <si>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</si>
  <si>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</si>
  <si>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</si>
  <si>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</si>
  <si>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</si>
  <si>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</si>
  <si>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</si>
  <si>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</si>
  <si>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</si>
  <si>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</si>
  <si>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</si>
  <si>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</si>
  <si>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</si>
  <si>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</si>
  <si>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</si>
  <si>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</si>
  <si>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</si>
  <si>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</si>
  <si>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</si>
  <si>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</si>
  <si>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</si>
  <si>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</si>
  <si>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</si>
  <si>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</si>
  <si>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</si>
  <si>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</si>
  <si>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</si>
  <si>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</si>
  <si>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</si>
  <si>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</si>
  <si>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</si>
  <si>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</si>
  <si>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</si>
  <si>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</si>
  <si>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</si>
  <si>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</si>
  <si>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</si>
  <si>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</si>
  <si>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</si>
  <si>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</si>
  <si>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</si>
  <si>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</si>
  <si>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</si>
  <si>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</si>
  <si>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</si>
  <si>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</si>
  <si>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</si>
  <si>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</si>
  <si>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</si>
  <si>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</si>
  <si>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</si>
  <si>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</si>
  <si>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</si>
  <si>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</si>
  <si>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</si>
  <si>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</si>
  <si>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</si>
  <si>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</si>
  <si>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</si>
  <si>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</si>
  <si>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</si>
  <si>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</si>
  <si>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</si>
  <si>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</si>
  <si>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</si>
  <si>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</si>
  <si>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</si>
  <si>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</si>
  <si>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</si>
  <si>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</si>
  <si>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</si>
  <si>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</si>
  <si>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</si>
  <si>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</si>
  <si>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</si>
  <si>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</si>
  <si>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</si>
  <si>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</si>
  <si>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</si>
  <si>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</si>
  <si>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</si>
  <si>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</si>
  <si>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</si>
  <si>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</si>
  <si>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</si>
  <si>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</si>
  <si>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</si>
  <si>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</si>
  <si>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</si>
  <si>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</si>
  <si>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</si>
  <si>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</si>
  <si>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</si>
  <si>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</si>
  <si>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</si>
  <si>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</si>
  <si>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</si>
  <si>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</si>
  <si>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</si>
  <si>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</si>
  <si>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</si>
  <si>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</si>
  <si>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</si>
  <si>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</si>
  <si>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</si>
  <si>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</si>
  <si>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</si>
  <si>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</si>
  <si>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</si>
  <si>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</si>
  <si>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</si>
  <si>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</si>
  <si>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</si>
  <si>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</si>
  <si>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</si>
  <si>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</si>
  <si>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</si>
  <si>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</si>
  <si>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</si>
  <si>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</si>
  <si>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</si>
  <si>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</si>
  <si>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</si>
  <si>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</si>
  <si>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</si>
  <si>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</si>
  <si>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</si>
  <si>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</si>
  <si>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</si>
  <si>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</si>
  <si>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</si>
  <si>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</si>
  <si>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</si>
  <si>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</si>
  <si>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</si>
  <si>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</si>
  <si>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</si>
  <si>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</si>
  <si>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</si>
  <si>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</si>
  <si>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</si>
  <si>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</si>
  <si>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</si>
  <si>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</si>
  <si>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</si>
  <si>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</si>
  <si>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</si>
  <si>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</si>
  <si>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</si>
  <si>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</si>
  <si>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</si>
  <si>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</si>
  <si>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</si>
  <si>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</si>
  <si>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</si>
  <si>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</si>
  <si>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</si>
  <si>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</si>
  <si>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</si>
  <si>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</si>
  <si>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</si>
  <si>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</si>
  <si>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</si>
  <si>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</si>
  <si>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</si>
  <si>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</si>
  <si>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</si>
  <si>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</si>
  <si>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</si>
  <si>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</si>
  <si>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</si>
  <si>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</si>
  <si>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</si>
  <si>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</si>
  <si>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</si>
  <si>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</si>
  <si>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</si>
  <si>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</si>
  <si>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</si>
  <si>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</si>
  <si>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</si>
  <si>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</si>
  <si>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</si>
  <si>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</si>
  <si>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</si>
  <si>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</si>
  <si>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</si>
  <si>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</si>
  <si>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</si>
  <si>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</si>
  <si>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</si>
  <si>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</si>
  <si>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</si>
  <si>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</si>
  <si>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</si>
  <si>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</si>
  <si>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</si>
  <si>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</si>
  <si>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</si>
  <si>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</si>
  <si>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</si>
  <si>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</si>
  <si>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</si>
  <si>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</si>
  <si>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</si>
  <si>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</si>
  <si>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</si>
  <si>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</si>
  <si>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</si>
  <si>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</si>
  <si>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</si>
  <si>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</si>
  <si>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</si>
  <si>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</si>
  <si>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</si>
  <si>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</si>
  <si>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</si>
  <si>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</si>
  <si>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</si>
  <si>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</si>
  <si>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</si>
  <si>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</si>
  <si>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</si>
  <si>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</si>
  <si>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</si>
  <si>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</si>
  <si>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</si>
  <si>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</si>
  <si>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</si>
  <si>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</si>
  <si>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</si>
  <si>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</si>
  <si>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</si>
  <si>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</si>
  <si>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</si>
  <si>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</si>
  <si>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</si>
  <si>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</si>
  <si>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</si>
  <si>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</si>
  <si>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</si>
  <si>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</si>
  <si>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</si>
  <si>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</si>
  <si>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</si>
  <si>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</si>
  <si>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</si>
  <si>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</si>
  <si>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</si>
  <si>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</si>
  <si>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</si>
  <si>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</si>
  <si>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</si>
  <si>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</si>
  <si>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</si>
  <si>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</si>
  <si>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</si>
  <si>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</si>
  <si>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</si>
  <si>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</si>
  <si>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</si>
  <si>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</si>
  <si>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</si>
  <si>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</si>
  <si>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</si>
  <si>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</si>
  <si>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</si>
  <si>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</si>
  <si>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</si>
  <si>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</si>
  <si>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</si>
  <si>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</si>
  <si>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</si>
  <si>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</si>
  <si>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</si>
  <si>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</si>
  <si>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</si>
  <si>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</si>
  <si>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</si>
  <si>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</si>
  <si>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</si>
  <si>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</si>
  <si>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</si>
  <si>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</si>
  <si>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</si>
  <si>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</si>
  <si>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</si>
  <si>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</si>
  <si>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</si>
  <si>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</si>
  <si>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</si>
  <si>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</si>
  <si>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</si>
  <si>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</si>
  <si>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</si>
  <si>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</si>
  <si>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</si>
  <si>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</si>
  <si>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</si>
  <si>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</si>
  <si>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</si>
  <si>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</si>
  <si>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</si>
  <si>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</si>
  <si>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</si>
  <si>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</si>
  <si>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</si>
  <si>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</si>
  <si>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</si>
  <si>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</si>
  <si>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</si>
  <si>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</si>
  <si>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</si>
  <si>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</si>
  <si>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</si>
  <si>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</si>
  <si>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</si>
  <si>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</si>
  <si>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</si>
  <si>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</si>
  <si>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</si>
  <si>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</si>
  <si>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</si>
  <si>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</si>
  <si>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</si>
  <si>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</si>
  <si>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</si>
  <si>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</si>
  <si>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</si>
  <si>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</si>
  <si>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</si>
  <si>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</si>
  <si>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</si>
  <si>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</si>
  <si>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</si>
  <si>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</si>
  <si>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</si>
  <si>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</si>
  <si>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</si>
  <si>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</si>
  <si>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</si>
  <si>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</si>
  <si>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</si>
  <si>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</si>
  <si>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</si>
  <si>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</si>
  <si>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</si>
  <si>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</si>
  <si>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</si>
  <si>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</si>
  <si>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</si>
  <si>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</si>
  <si>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</si>
  <si>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</si>
  <si>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</si>
  <si>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</si>
  <si>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</si>
  <si>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</si>
  <si>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</si>
  <si>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</si>
  <si>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</si>
  <si>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</si>
  <si>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</si>
  <si>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</si>
  <si>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</si>
  <si>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</si>
  <si>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</si>
  <si>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</si>
  <si>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</si>
  <si>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</si>
  <si>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</si>
  <si>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</si>
  <si>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</si>
  <si>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</si>
  <si>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</si>
  <si>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</si>
  <si>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</si>
  <si>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</si>
  <si>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</si>
  <si>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</si>
  <si>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</si>
  <si>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</si>
  <si>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</si>
  <si>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</si>
  <si>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</si>
  <si>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</si>
  <si>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</si>
  <si>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</si>
  <si>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</si>
  <si>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</si>
  <si>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</si>
  <si>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</si>
  <si>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</si>
  <si>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</si>
  <si>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</si>
  <si>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</si>
  <si>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</si>
  <si>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</si>
  <si>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</si>
  <si>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</si>
  <si>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</si>
  <si>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</si>
  <si>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</si>
  <si>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</si>
  <si>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</si>
  <si>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</si>
  <si>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</si>
  <si>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</si>
  <si>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</si>
  <si>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</si>
  <si>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</si>
  <si>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</si>
  <si>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</si>
  <si>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</si>
  <si>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</si>
  <si>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</si>
  <si>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</si>
  <si>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</si>
  <si>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</si>
  <si>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</si>
  <si>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</si>
  <si>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</si>
  <si>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</si>
  <si>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</si>
  <si>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</si>
  <si>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</si>
  <si>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</si>
  <si>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</si>
  <si>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</si>
  <si>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</si>
  <si>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</si>
  <si>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</si>
  <si>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</si>
  <si>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</si>
  <si>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</si>
  <si>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</si>
  <si>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</si>
  <si>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</si>
  <si>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</si>
  <si>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</si>
  <si>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</si>
  <si>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</si>
  <si>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</si>
  <si>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</si>
  <si>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</si>
  <si>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</si>
  <si>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</si>
  <si>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</si>
  <si>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</si>
  <si>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</si>
  <si>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</si>
  <si>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</si>
  <si>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</si>
  <si>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</si>
  <si>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</si>
  <si>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</si>
  <si>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</si>
  <si>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</si>
  <si>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</si>
  <si>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</si>
  <si>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</si>
  <si>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</si>
  <si>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</si>
  <si>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</si>
  <si>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</si>
  <si>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</si>
  <si>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</si>
  <si>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</si>
  <si>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</si>
  <si>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</si>
  <si>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</si>
  <si>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</si>
  <si>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</si>
  <si>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</si>
  <si>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</si>
  <si>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</si>
  <si>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</si>
  <si>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</si>
  <si>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</si>
  <si>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</si>
  <si>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</si>
  <si>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</si>
  <si>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</si>
  <si>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</si>
  <si>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</si>
  <si>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</si>
  <si>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</si>
  <si>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</si>
  <si>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</si>
  <si>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</si>
  <si>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</si>
  <si>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</si>
  <si>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</si>
  <si>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</si>
  <si>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</si>
  <si>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</si>
  <si>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</si>
  <si>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</si>
  <si>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</si>
  <si>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</si>
  <si>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</si>
  <si>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</si>
  <si>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</si>
  <si>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</si>
  <si>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</si>
  <si>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</si>
  <si>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</si>
  <si>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</si>
  <si>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</si>
  <si>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</si>
  <si>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</si>
  <si>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</si>
  <si>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</si>
  <si>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</si>
  <si>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</si>
  <si>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</si>
  <si>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</si>
  <si>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</si>
  <si>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</si>
  <si>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</si>
  <si>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</si>
  <si>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</si>
  <si>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</si>
  <si>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</si>
  <si>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</si>
  <si>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</si>
  <si>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</si>
  <si>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</si>
  <si>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</si>
  <si>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</si>
  <si>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</si>
  <si>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</si>
  <si>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</si>
  <si>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</si>
  <si>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</si>
  <si>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</si>
  <si>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</si>
  <si>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</si>
  <si>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</si>
  <si>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</si>
  <si>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</si>
  <si>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</si>
  <si>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</si>
  <si>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</si>
  <si>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</si>
  <si>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</si>
  <si>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</si>
  <si>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</si>
  <si>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</si>
  <si>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</si>
  <si>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</si>
  <si>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</si>
  <si>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</si>
  <si>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</si>
  <si>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</si>
  <si>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</si>
  <si>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</si>
  <si>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</si>
  <si>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</si>
  <si>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</si>
  <si>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</si>
  <si>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</si>
  <si>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</si>
  <si>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</si>
  <si>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</si>
  <si>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</si>
  <si>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</si>
  <si>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</si>
  <si>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</si>
  <si>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</si>
  <si>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</si>
  <si>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</si>
  <si>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</si>
  <si>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</si>
  <si>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</si>
  <si>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</si>
  <si>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</si>
  <si>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</si>
  <si>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</si>
  <si>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</si>
  <si>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</si>
  <si>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</si>
  <si>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</si>
  <si>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</si>
  <si>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</si>
  <si>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</si>
  <si>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</si>
  <si>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</si>
  <si>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</si>
  <si>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</si>
  <si>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</si>
  <si>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</si>
  <si>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</si>
  <si>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</si>
  <si>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</si>
  <si>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</si>
  <si>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</si>
  <si>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</si>
  <si>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</si>
  <si>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</si>
  <si>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</si>
  <si>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</si>
  <si>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</si>
  <si>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</si>
  <si>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</si>
  <si>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</si>
  <si>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</si>
  <si>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</si>
  <si>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</si>
  <si>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</si>
  <si>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</si>
  <si>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</si>
  <si>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</si>
  <si>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</si>
  <si>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</si>
  <si>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</si>
  <si>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</si>
  <si>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</si>
  <si>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</si>
  <si>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</si>
  <si>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</si>
  <si>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</si>
  <si>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</si>
  <si>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</si>
  <si>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</si>
  <si>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</si>
  <si>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</si>
  <si>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</si>
  <si>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</si>
  <si>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</si>
  <si>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</si>
  <si>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</si>
  <si>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</si>
  <si>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</si>
  <si>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</si>
  <si>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</si>
  <si>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</si>
  <si>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</si>
  <si>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</si>
  <si>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</si>
  <si>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</si>
  <si>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</si>
  <si>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</si>
  <si>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</si>
  <si>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</si>
  <si>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</si>
  <si>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</si>
  <si>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</si>
  <si>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</si>
  <si>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</si>
  <si>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</si>
  <si>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</si>
  <si>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</si>
  <si>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</si>
  <si>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</si>
  <si>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</si>
  <si>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</si>
  <si>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</si>
  <si>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</si>
  <si>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</si>
  <si>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</si>
  <si>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</si>
  <si>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</si>
  <si>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</si>
  <si>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</si>
  <si>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</si>
  <si>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</si>
  <si>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</si>
  <si>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</si>
  <si>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</si>
  <si>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</si>
  <si>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</si>
  <si>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</si>
  <si>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</si>
  <si>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</si>
  <si>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</si>
  <si>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</si>
  <si>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</si>
  <si>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</si>
  <si>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</si>
  <si>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</si>
  <si>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</si>
  <si>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</si>
  <si>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</si>
  <si>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</si>
  <si>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</si>
  <si>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</si>
  <si>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</si>
  <si>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</si>
  <si>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</si>
  <si>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</si>
  <si>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</si>
  <si>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</si>
  <si>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</si>
  <si>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</si>
  <si>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</si>
  <si>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</si>
  <si>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</si>
  <si>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</si>
  <si>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</si>
  <si>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</si>
  <si>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</si>
  <si>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</si>
  <si>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</si>
  <si>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</si>
  <si>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</si>
  <si>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</si>
  <si>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</si>
  <si>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</si>
  <si>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</si>
  <si>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</si>
  <si>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</si>
  <si>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</si>
  <si>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</si>
  <si>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</si>
  <si>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</si>
  <si>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</si>
  <si>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</si>
  <si>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</si>
  <si>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</si>
  <si>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</si>
  <si>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</si>
  <si>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</si>
  <si>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</si>
  <si>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</si>
  <si>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</si>
  <si>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</si>
  <si>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</si>
  <si>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</si>
  <si>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</si>
  <si>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</si>
  <si>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</si>
  <si>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</si>
  <si>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</si>
  <si>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</si>
  <si>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</si>
  <si>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</si>
  <si>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</si>
  <si>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</si>
  <si>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</si>
  <si>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</si>
  <si>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</si>
  <si>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</si>
  <si>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</si>
  <si>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</si>
  <si>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</si>
  <si>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</si>
  <si>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</si>
  <si>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</si>
  <si>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</si>
  <si>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</si>
  <si>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</si>
  <si>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</si>
  <si>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</si>
  <si>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</si>
  <si>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</si>
  <si>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</si>
  <si>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</si>
  <si>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</si>
  <si>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</si>
  <si>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</si>
  <si>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</si>
  <si>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</si>
  <si>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</si>
  <si>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</si>
  <si>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</si>
  <si>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</si>
  <si>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</si>
  <si>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</si>
  <si>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</si>
  <si>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</si>
  <si>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</si>
  <si>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</si>
  <si>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</si>
  <si>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</si>
  <si>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</si>
  <si>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</si>
  <si>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</si>
  <si>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</si>
  <si>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</si>
  <si>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</si>
  <si>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</si>
  <si>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</si>
  <si>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</si>
  <si>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</si>
  <si>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</si>
  <si>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</si>
  <si>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</si>
  <si>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</si>
  <si>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</si>
  <si>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</si>
  <si>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</si>
  <si>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</si>
  <si>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</si>
  <si>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</si>
  <si>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</si>
  <si>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</si>
  <si>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</si>
  <si>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</si>
  <si>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</si>
  <si>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</si>
  <si>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</si>
  <si>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</si>
  <si>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</si>
  <si>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</si>
  <si>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</si>
  <si>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</si>
  <si>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</si>
  <si>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</si>
  <si>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</si>
  <si>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</si>
  <si>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</si>
  <si>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</si>
  <si>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</si>
  <si>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</si>
  <si>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</si>
  <si>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</si>
  <si>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</si>
  <si>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</si>
  <si>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</si>
  <si>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</si>
  <si>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</si>
  <si>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</si>
  <si>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</si>
  <si>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</si>
  <si>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</si>
  <si>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</si>
  <si>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</si>
  <si>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</si>
  <si>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</si>
  <si>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</si>
  <si>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</si>
  <si>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</si>
  <si>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</si>
  <si>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</si>
  <si>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</si>
  <si>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</si>
  <si>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</si>
  <si>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</si>
  <si>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</si>
  <si>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</si>
  <si>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</si>
  <si>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</si>
  <si>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</si>
  <si>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</si>
  <si>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</si>
  <si>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</si>
  <si>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</si>
  <si>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</si>
  <si>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</si>
  <si>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</si>
  <si>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</si>
  <si>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</si>
  <si>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</si>
  <si>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</si>
  <si>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</si>
  <si>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</si>
  <si>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</si>
  <si>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</si>
  <si>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</si>
  <si>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</si>
  <si>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</si>
  <si>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</si>
  <si>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</si>
  <si>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</si>
  <si>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</si>
  <si>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</si>
  <si>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</si>
  <si>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</si>
  <si>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</si>
  <si>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</si>
  <si>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</si>
  <si>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</si>
  <si>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</si>
  <si>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</si>
  <si>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</si>
  <si>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</si>
  <si>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</si>
  <si>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</si>
  <si>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</si>
  <si>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</si>
  <si>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</si>
  <si>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</si>
  <si>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</si>
  <si>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</si>
  <si>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</si>
  <si>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</si>
  <si>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</si>
  <si>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</si>
  <si>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</si>
  <si>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</si>
  <si>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</si>
  <si>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</si>
  <si>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</si>
  <si>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</si>
  <si>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</si>
  <si>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</si>
  <si>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</si>
  <si>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</si>
  <si>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</si>
  <si>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</si>
  <si>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</si>
  <si>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</si>
  <si>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</si>
  <si>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</si>
  <si>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</si>
  <si>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</si>
  <si>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</si>
  <si>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</si>
  <si>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</si>
  <si>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</si>
  <si>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</si>
  <si>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</si>
  <si>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</si>
  <si>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</si>
  <si>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</si>
  <si>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</si>
  <si>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</si>
  <si>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</si>
  <si>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</si>
  <si>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</si>
  <si>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</si>
  <si>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</si>
  <si>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</si>
  <si>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</si>
  <si>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</si>
  <si>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</si>
  <si>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</si>
  <si>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</si>
  <si>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</si>
  <si>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</si>
  <si>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</si>
  <si>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</si>
  <si>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</si>
  <si>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</si>
  <si>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</si>
  <si>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</si>
  <si>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</si>
  <si>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</si>
  <si>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</si>
  <si>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</si>
  <si>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</si>
  <si>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</si>
  <si>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</si>
  <si>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</si>
  <si>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</si>
  <si>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</si>
  <si>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</si>
  <si>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</si>
  <si>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</si>
  <si>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</si>
  <si>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</si>
  <si>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</si>
  <si>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</si>
  <si>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</si>
  <si>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</si>
  <si>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</si>
  <si>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</si>
  <si>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</si>
  <si>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</si>
  <si>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</si>
  <si>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</si>
  <si>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</si>
  <si>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</si>
  <si>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</si>
  <si>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</si>
  <si>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</si>
  <si>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</si>
  <si>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</si>
  <si>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</si>
  <si>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</si>
  <si>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</si>
  <si>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</si>
  <si>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</si>
  <si>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</si>
  <si>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</si>
  <si>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</si>
  <si>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</si>
  <si>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</si>
  <si>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</si>
  <si>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</si>
  <si>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</si>
  <si>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</si>
  <si>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</si>
  <si>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</si>
  <si>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</si>
  <si>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</si>
  <si>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</si>
  <si>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</si>
  <si>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</si>
  <si>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</si>
  <si>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</si>
  <si>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</si>
  <si>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</si>
  <si>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</si>
  <si>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</si>
  <si>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</si>
  <si>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</si>
  <si>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</si>
  <si>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</si>
  <si>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</si>
  <si>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</si>
  <si>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</si>
  <si>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</si>
  <si>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</si>
  <si>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</si>
  <si>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</si>
  <si>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</si>
  <si>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</si>
  <si>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</si>
  <si>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</si>
  <si>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</si>
  <si>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</si>
  <si>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</si>
  <si>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</si>
  <si>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</si>
  <si>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</si>
  <si>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</si>
  <si>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</si>
  <si>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</si>
  <si>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</si>
  <si>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</si>
  <si>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</si>
  <si>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</si>
  <si>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</si>
  <si>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</si>
  <si>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</si>
  <si>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</si>
  <si>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</si>
  <si>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</si>
  <si>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</si>
  <si>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</si>
  <si>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</si>
  <si>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</si>
  <si>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</si>
  <si>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</si>
  <si>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</si>
  <si>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</si>
  <si>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</si>
  <si>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</si>
  <si>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</si>
  <si>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</si>
  <si>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</si>
  <si>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</si>
  <si>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</si>
  <si>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</si>
  <si>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</si>
  <si>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</si>
  <si>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</si>
  <si>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</si>
  <si>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</si>
  <si>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</si>
  <si>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</si>
  <si>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</si>
  <si>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</si>
  <si>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</si>
  <si>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</si>
  <si>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</si>
  <si>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</si>
  <si>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</si>
  <si>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</si>
  <si>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</si>
  <si>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</si>
  <si>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</si>
  <si>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</si>
  <si>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</si>
  <si>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</si>
  <si>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</si>
  <si>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</si>
  <si>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</si>
  <si>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</si>
  <si>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</si>
  <si>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</si>
  <si>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</si>
  <si>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</si>
  <si>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</si>
  <si>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</si>
  <si>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</si>
  <si>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</si>
  <si>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</si>
  <si>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</si>
  <si>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</si>
  <si>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</si>
  <si>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</si>
  <si>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</si>
  <si>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</si>
  <si>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</si>
  <si>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</si>
  <si>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</si>
  <si>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</si>
  <si>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</si>
  <si>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</si>
  <si>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</si>
  <si>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</si>
  <si>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</si>
  <si>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</si>
  <si>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</si>
  <si>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</si>
  <si>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</si>
  <si>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</si>
  <si>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</si>
  <si>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</si>
  <si>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</si>
  <si>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</si>
  <si>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</si>
  <si>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</si>
  <si>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</si>
  <si>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</si>
  <si>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</si>
  <si>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</si>
  <si>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</si>
  <si>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</si>
  <si>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</si>
  <si>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</si>
  <si>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</si>
  <si>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</si>
  <si>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</si>
  <si>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</si>
  <si>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</si>
  <si>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</si>
  <si>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</si>
  <si>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</si>
  <si>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</si>
  <si>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</si>
  <si>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</si>
  <si>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</si>
  <si>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</si>
  <si>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</si>
  <si>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</si>
  <si>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</si>
  <si>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</si>
  <si>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</si>
  <si>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</si>
  <si>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</si>
  <si>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</si>
  <si>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</si>
  <si>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</si>
  <si>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</si>
  <si>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</si>
  <si>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</si>
  <si>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</si>
  <si>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</si>
  <si>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</si>
  <si>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</si>
  <si>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</si>
  <si>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</si>
  <si>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</si>
  <si>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</si>
  <si>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</si>
  <si>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</si>
  <si>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</si>
  <si>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</si>
  <si>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</si>
  <si>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</si>
  <si>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</si>
  <si>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</si>
  <si>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</si>
  <si>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</si>
  <si>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</si>
  <si>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</si>
  <si>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</si>
  <si>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</si>
  <si>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</si>
  <si>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</si>
  <si>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</si>
  <si>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</si>
  <si>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</si>
  <si>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</si>
  <si>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</si>
  <si>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</si>
  <si>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</si>
  <si>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</si>
  <si>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</si>
  <si>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</si>
  <si>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</si>
  <si>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</si>
  <si>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</si>
  <si>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</si>
  <si>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</si>
  <si>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</si>
  <si>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</si>
  <si>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</si>
  <si>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</si>
  <si>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</si>
  <si>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</si>
  <si>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</si>
  <si>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</si>
  <si>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</si>
  <si>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</si>
  <si>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</si>
  <si>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</si>
  <si>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</si>
  <si>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</si>
  <si>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</si>
  <si>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</si>
  <si>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</si>
  <si>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</si>
  <si>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</si>
  <si>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</si>
  <si>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</si>
  <si>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</si>
  <si>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</si>
  <si>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</si>
  <si>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</si>
  <si>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</si>
  <si>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</si>
  <si>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</si>
  <si>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</si>
  <si>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</si>
  <si>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</si>
  <si>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</si>
  <si>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</si>
  <si>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</si>
  <si>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</si>
  <si>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</si>
  <si>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</si>
  <si>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</si>
  <si>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</si>
  <si>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</si>
  <si>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</si>
  <si>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</si>
  <si>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</si>
  <si>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</si>
  <si>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</si>
  <si>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</si>
  <si>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</si>
  <si>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</si>
  <si>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</si>
  <si>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</si>
  <si>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</si>
  <si>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</si>
  <si>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</si>
  <si>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</si>
  <si>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</si>
  <si>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</si>
  <si>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</si>
  <si>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</si>
  <si>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</si>
  <si>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</si>
  <si>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</si>
  <si>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</si>
  <si>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</si>
  <si>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</si>
  <si>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</si>
  <si>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</si>
  <si>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</si>
  <si>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</si>
  <si>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</si>
  <si>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</si>
  <si>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</si>
  <si>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</si>
  <si>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</si>
  <si>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</si>
  <si>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</si>
  <si>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</si>
  <si>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</si>
  <si>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</si>
  <si>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</si>
  <si>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</si>
  <si>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</si>
  <si>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</si>
  <si>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</si>
  <si>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</si>
  <si>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</si>
  <si>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</si>
  <si>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</si>
  <si>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</si>
  <si>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</si>
  <si>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</si>
  <si>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</si>
  <si>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</si>
  <si>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</si>
  <si>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</si>
  <si>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</si>
  <si>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</si>
  <si>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</si>
  <si>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</si>
  <si>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</si>
  <si>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</si>
  <si>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</si>
  <si>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</si>
  <si>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</si>
  <si>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</si>
  <si>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</si>
  <si>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</si>
  <si>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</si>
  <si>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</si>
  <si>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</si>
  <si>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</si>
  <si>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</si>
  <si>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</si>
  <si>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</si>
  <si>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</si>
  <si>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</si>
  <si>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</si>
  <si>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</si>
  <si>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</si>
  <si>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</si>
  <si>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</si>
  <si>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</si>
  <si>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</si>
  <si>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</si>
  <si>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</si>
  <si>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</si>
  <si>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</si>
  <si>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</si>
  <si>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</si>
  <si>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</si>
  <si>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</si>
  <si>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</si>
  <si>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</si>
  <si>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</si>
  <si>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</si>
  <si>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</si>
  <si>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</si>
  <si>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</si>
  <si>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</si>
  <si>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</si>
  <si>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</si>
  <si>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</si>
  <si>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</si>
  <si>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</si>
  <si>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</si>
  <si>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</si>
  <si>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</si>
  <si>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</si>
  <si>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</si>
  <si>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</si>
  <si>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</si>
  <si>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</si>
  <si>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</si>
  <si>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</si>
  <si>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</si>
  <si>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</si>
  <si>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</si>
  <si>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</si>
  <si>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</si>
  <si>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</si>
  <si>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</si>
  <si>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</si>
  <si>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</si>
  <si>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</si>
  <si>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</si>
  <si>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</si>
  <si>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</si>
  <si>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</si>
  <si>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</si>
  <si>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</si>
  <si>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</si>
  <si>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</si>
  <si>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</si>
  <si>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</si>
  <si>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</si>
  <si>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</si>
  <si>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</si>
  <si>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</si>
  <si>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</si>
  <si>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</si>
  <si>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</si>
  <si>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</si>
  <si>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</si>
  <si>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</si>
  <si>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</si>
  <si>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</si>
  <si>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</si>
  <si>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</si>
  <si>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</si>
  <si>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</si>
  <si>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</si>
  <si>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</si>
  <si>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</si>
  <si>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</si>
  <si>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</si>
  <si>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</si>
  <si>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</si>
  <si>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</si>
  <si>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</si>
  <si>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</si>
  <si>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</si>
  <si>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</si>
  <si>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</si>
  <si>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</si>
  <si>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</si>
  <si>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</si>
  <si>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</si>
  <si>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</si>
  <si>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</si>
  <si>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</si>
  <si>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</si>
  <si>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</si>
  <si>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</si>
  <si>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</si>
  <si>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</si>
  <si>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</si>
  <si>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</si>
  <si>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</si>
  <si>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</si>
  <si>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</si>
  <si>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</si>
  <si>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</si>
  <si>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</si>
  <si>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</si>
  <si>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</si>
  <si>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</si>
  <si>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</si>
  <si>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</si>
  <si>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</si>
  <si>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</si>
  <si>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</si>
  <si>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</si>
  <si>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</si>
  <si>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</si>
  <si>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</si>
  <si>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</si>
  <si>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</si>
  <si>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</si>
  <si>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</si>
  <si>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</si>
  <si>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</si>
  <si>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</si>
  <si>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</si>
  <si>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</si>
  <si>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</si>
  <si>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</si>
  <si>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</si>
  <si>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</si>
  <si>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</si>
  <si>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</si>
  <si>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</si>
  <si>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</si>
  <si>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</si>
  <si>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</si>
  <si>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</si>
  <si>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</si>
  <si>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</si>
  <si>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</si>
  <si>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</si>
  <si>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</si>
  <si>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</si>
  <si>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</si>
  <si>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</si>
  <si>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</si>
  <si>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</si>
  <si>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</si>
  <si>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</si>
  <si>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</si>
  <si>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</si>
  <si>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</si>
  <si>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</si>
  <si>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</si>
  <si>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</si>
  <si>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</si>
  <si>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</si>
  <si>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</si>
  <si>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</si>
  <si>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</si>
  <si>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</si>
  <si>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</si>
  <si>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</si>
  <si>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</si>
  <si>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</si>
  <si>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</si>
  <si>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</si>
  <si>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</si>
  <si>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</si>
  <si>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</si>
  <si>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</si>
  <si>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</si>
  <si>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</si>
  <si>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</si>
  <si>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</si>
  <si>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</si>
  <si>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</si>
  <si>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</si>
  <si>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</si>
  <si>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</si>
  <si>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</si>
  <si>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</si>
  <si>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</si>
  <si>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</si>
  <si>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</si>
  <si>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</si>
  <si>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</si>
  <si>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</si>
  <si>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</si>
  <si>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</si>
  <si>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</si>
  <si>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</si>
  <si>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</si>
  <si>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</si>
  <si>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</si>
  <si>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</si>
  <si>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</si>
  <si>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</si>
  <si>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</si>
  <si>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</si>
  <si>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</si>
  <si>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</si>
  <si>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</si>
  <si>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</si>
  <si>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</si>
  <si>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</si>
  <si>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</si>
  <si>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</si>
  <si>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</si>
  <si>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</si>
  <si>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</si>
  <si>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</si>
  <si>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</si>
  <si>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</si>
  <si>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</si>
  <si>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</si>
  <si>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</si>
  <si>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</si>
  <si>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</si>
  <si>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</si>
  <si>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</si>
  <si>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</si>
  <si>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</si>
  <si>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</si>
  <si>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</si>
  <si>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</si>
  <si>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</si>
  <si>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</si>
  <si>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</si>
  <si>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</si>
  <si>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</si>
  <si>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</si>
  <si>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</si>
  <si>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</si>
  <si>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</si>
  <si>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</si>
  <si>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</si>
  <si>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</si>
  <si>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</si>
  <si>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</si>
  <si>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</si>
  <si>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</si>
  <si>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</si>
  <si>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</si>
  <si>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</si>
  <si>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</si>
  <si>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</si>
  <si>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</si>
  <si>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</si>
  <si>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</si>
  <si>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</si>
  <si>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</si>
  <si>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</si>
  <si>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</si>
  <si>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</si>
  <si>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</si>
  <si>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</si>
  <si>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</si>
  <si>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</si>
  <si>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</si>
  <si>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</si>
  <si>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</si>
  <si>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</si>
  <si>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</si>
  <si>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</si>
  <si>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</si>
  <si>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</si>
  <si>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</si>
  <si>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</si>
  <si>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</si>
  <si>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</si>
  <si>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</si>
  <si>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</si>
  <si>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</si>
  <si>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</si>
  <si>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</si>
  <si>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</si>
  <si>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</si>
  <si>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</si>
  <si>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</si>
  <si>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</si>
  <si>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</si>
  <si>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</si>
  <si>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</si>
  <si>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</si>
  <si>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</si>
  <si>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</si>
  <si>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</si>
  <si>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</si>
  <si>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</si>
  <si>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</si>
  <si>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</si>
  <si>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</si>
  <si>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</si>
  <si>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</si>
  <si>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</si>
  <si>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</si>
  <si>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</si>
  <si>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</si>
  <si>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</si>
  <si>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</si>
  <si>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</si>
  <si>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</si>
  <si>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</si>
  <si>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</si>
  <si>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</si>
  <si>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</si>
  <si>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</si>
  <si>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</si>
  <si>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</si>
  <si>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</si>
  <si>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</si>
  <si>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</si>
  <si>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</si>
  <si>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</si>
  <si>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</si>
  <si>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</si>
  <si>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</si>
  <si>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</si>
  <si>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</si>
  <si>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</si>
  <si>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</si>
  <si>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</si>
  <si>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</si>
  <si>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</si>
  <si>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</si>
  <si>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</si>
  <si>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</si>
  <si>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</si>
  <si>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</si>
  <si>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</si>
  <si>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</si>
  <si>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</si>
  <si>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</si>
  <si>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</si>
  <si>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</si>
  <si>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</si>
  <si>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</si>
  <si>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</si>
  <si>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</si>
  <si>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</si>
  <si>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</si>
  <si>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</si>
  <si>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</si>
  <si>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</si>
  <si>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</si>
  <si>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</si>
  <si>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</si>
  <si>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</si>
  <si>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</si>
  <si>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</si>
  <si>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</si>
  <si>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</si>
  <si>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</si>
  <si>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</si>
  <si>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</si>
  <si>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</si>
  <si>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</si>
  <si>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</si>
  <si>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</si>
  <si>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</si>
  <si>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</si>
  <si>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</si>
  <si>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</si>
  <si>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</si>
  <si>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</si>
  <si>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</si>
  <si>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</si>
  <si>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</si>
  <si>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</si>
  <si>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</si>
  <si>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</si>
  <si>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</si>
  <si>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</si>
  <si>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</si>
  <si>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</si>
  <si>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</si>
  <si>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</si>
  <si>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</si>
  <si>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</si>
  <si>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</si>
  <si>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</si>
  <si>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</si>
  <si>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</si>
  <si>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</si>
  <si>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</si>
  <si>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</si>
  <si>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</si>
  <si>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</si>
  <si>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</si>
  <si>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</si>
  <si>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</si>
  <si>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</si>
  <si>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</si>
  <si>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</si>
  <si>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</si>
  <si>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</si>
  <si>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</si>
  <si>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</si>
  <si>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</si>
  <si>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</si>
  <si>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</si>
  <si>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</si>
  <si>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</si>
  <si>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</si>
  <si>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</si>
  <si>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</si>
  <si>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</si>
  <si>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</si>
  <si>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</si>
  <si>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</si>
  <si>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</si>
  <si>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</si>
  <si>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</si>
  <si>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</si>
  <si>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</si>
  <si>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</si>
  <si>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</si>
  <si>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</si>
  <si>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</si>
  <si>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</si>
  <si>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</si>
  <si>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</si>
  <si>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</si>
  <si>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</si>
  <si>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</si>
  <si>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</si>
  <si>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</si>
  <si>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</si>
  <si>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</si>
  <si>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</si>
  <si>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</si>
  <si>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</si>
  <si>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</si>
  <si>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</si>
  <si>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</si>
  <si>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</si>
  <si>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</si>
  <si>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</si>
  <si>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</si>
  <si>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</si>
  <si>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</si>
  <si>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</si>
  <si>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</si>
  <si>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</si>
  <si>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</si>
  <si>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</si>
  <si>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</si>
  <si>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</si>
  <si>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</si>
  <si>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</si>
  <si>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</si>
  <si>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</si>
  <si>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</si>
  <si>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</si>
  <si>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</si>
  <si>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</si>
  <si>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</si>
  <si>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</si>
  <si>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</si>
  <si>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</si>
  <si>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</si>
  <si>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</si>
  <si>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</si>
  <si>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</si>
  <si>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</si>
  <si>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</si>
  <si>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</si>
  <si>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</si>
  <si>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</si>
  <si>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</si>
  <si>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</si>
  <si>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</si>
  <si>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</si>
  <si>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</si>
  <si>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</si>
  <si>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</si>
  <si>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</si>
  <si>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</si>
  <si>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</si>
  <si>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</si>
  <si>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</si>
  <si>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</si>
  <si>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</si>
  <si>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</si>
  <si>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</si>
  <si>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</si>
  <si>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</si>
  <si>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</si>
  <si>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</si>
  <si>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</si>
  <si>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</si>
  <si>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</si>
  <si>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</si>
  <si>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</si>
  <si>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</si>
  <si>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</si>
  <si>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</si>
  <si>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</si>
  <si>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</si>
  <si>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</si>
  <si>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</si>
  <si>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</si>
  <si>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</si>
  <si>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</si>
  <si>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</si>
  <si>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</si>
  <si>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</si>
  <si>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</si>
  <si>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</si>
  <si>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</si>
  <si>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</si>
  <si>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</si>
  <si>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</si>
  <si>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</si>
  <si>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</si>
  <si>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</si>
  <si>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</si>
  <si>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</si>
  <si>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</si>
  <si>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</si>
  <si>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</si>
  <si>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</si>
  <si>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</si>
  <si>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</si>
  <si>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</si>
  <si>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</si>
  <si>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</si>
  <si>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</si>
  <si>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</si>
  <si>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</si>
  <si>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</si>
  <si>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</si>
  <si>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</si>
  <si>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</si>
  <si>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</si>
  <si>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</si>
  <si>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</si>
  <si>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</si>
  <si>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</si>
  <si>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</si>
  <si>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</si>
  <si>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</si>
  <si>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</si>
  <si>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</si>
  <si>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</si>
  <si>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</si>
  <si>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</si>
  <si>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</si>
  <si>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</si>
  <si>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</si>
  <si>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</si>
  <si>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</si>
  <si>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</si>
  <si>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</si>
  <si>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</si>
  <si>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</si>
  <si>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</si>
  <si>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</si>
  <si>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</si>
  <si>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</si>
  <si>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</si>
  <si>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</si>
  <si>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</si>
  <si>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</si>
  <si>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</si>
  <si>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</si>
  <si>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</si>
  <si>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</si>
  <si>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</si>
  <si>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</si>
  <si>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</si>
  <si>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</si>
  <si>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</si>
  <si>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</si>
  <si>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</si>
  <si>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</si>
  <si>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</si>
  <si>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</si>
  <si>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</si>
  <si>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</si>
  <si>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</si>
  <si>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</si>
  <si>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</si>
  <si>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</si>
  <si>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</si>
  <si>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</si>
  <si>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</si>
  <si>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</si>
  <si>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</si>
  <si>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</si>
  <si>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</si>
  <si>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</si>
  <si>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</si>
  <si>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</si>
  <si>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</si>
  <si>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</si>
  <si>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</si>
  <si>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</si>
  <si>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</si>
  <si>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</si>
  <si>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</si>
  <si>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</si>
  <si>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</si>
  <si>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</si>
  <si>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</si>
  <si>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</si>
  <si>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</si>
  <si>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</si>
  <si>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</si>
  <si>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</si>
  <si>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</si>
  <si>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</si>
  <si>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</si>
  <si>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</si>
  <si>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</si>
  <si>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</si>
  <si>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</si>
  <si>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</si>
  <si>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</si>
  <si>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</si>
  <si>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</si>
  <si>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</si>
  <si>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</si>
  <si>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</si>
  <si>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</si>
  <si>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</si>
  <si>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</si>
  <si>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</si>
  <si>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</si>
  <si>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</si>
  <si>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</si>
  <si>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</si>
  <si>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</si>
  <si>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</si>
  <si>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</si>
  <si>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</si>
  <si>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</si>
  <si>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</si>
  <si>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</si>
  <si>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</si>
  <si>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</si>
  <si>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</si>
  <si>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</si>
  <si>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</si>
  <si>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</si>
  <si>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</si>
  <si>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</si>
  <si>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</si>
  <si>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</si>
  <si>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</si>
  <si>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</si>
  <si>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</si>
  <si>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</si>
  <si>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</si>
  <si>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</si>
  <si>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</si>
  <si>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</si>
  <si>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</si>
  <si>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</si>
  <si>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</si>
  <si>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</si>
  <si>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</si>
  <si>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</si>
  <si>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</si>
  <si>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</si>
  <si>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</si>
  <si>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</si>
  <si>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</si>
  <si>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</si>
  <si>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</si>
  <si>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</si>
  <si>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</si>
  <si>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</si>
  <si>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</si>
  <si>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</si>
  <si>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</si>
  <si>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</si>
  <si>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</si>
  <si>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</si>
  <si>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</si>
  <si>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</si>
  <si>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</si>
  <si>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</si>
  <si>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</si>
  <si>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</si>
  <si>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</si>
  <si>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</si>
  <si>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</si>
  <si>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</si>
  <si>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</si>
  <si>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</si>
  <si>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</si>
  <si>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</si>
  <si>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</si>
  <si>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</si>
  <si>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</si>
  <si>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</si>
  <si>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</si>
  <si>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</si>
  <si>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</si>
  <si>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</si>
  <si>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</si>
  <si>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</si>
  <si>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</si>
  <si>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</si>
  <si>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</si>
  <si>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</si>
  <si>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</si>
  <si>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</si>
  <si>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</si>
  <si>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</si>
  <si>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</si>
  <si>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</si>
  <si>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</si>
  <si>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</si>
  <si>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</si>
  <si>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</si>
  <si>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</si>
  <si>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</si>
  <si>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</si>
  <si>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</si>
  <si>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</si>
  <si>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</si>
  <si>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</si>
  <si>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</si>
  <si>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</si>
  <si>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</si>
  <si>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</si>
  <si>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</si>
  <si>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</si>
  <si>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</si>
  <si>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</si>
  <si>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</si>
  <si>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</si>
  <si>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</si>
  <si>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</si>
  <si>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</si>
  <si>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</si>
  <si>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</si>
  <si>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</si>
  <si>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</si>
  <si>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</si>
  <si>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</si>
  <si>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</si>
  <si>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</si>
  <si>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</si>
  <si>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</si>
  <si>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</si>
  <si>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</si>
  <si>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</si>
  <si>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</si>
  <si>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</si>
  <si>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</si>
  <si>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</si>
  <si>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</si>
  <si>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</si>
  <si>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</si>
  <si>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</si>
  <si>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</si>
  <si>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</si>
  <si>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</si>
  <si>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</si>
  <si>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</si>
  <si>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</si>
  <si>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</si>
  <si>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</si>
  <si>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</si>
  <si>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</si>
  <si>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</si>
  <si>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</si>
  <si>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</si>
  <si>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</si>
  <si>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</si>
  <si>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</si>
  <si>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</si>
  <si>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</si>
  <si>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</si>
  <si>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</si>
  <si>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</si>
  <si>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</si>
  <si>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</si>
  <si>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</si>
  <si>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</si>
  <si>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</si>
  <si>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</si>
  <si>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</si>
  <si>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</si>
  <si>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</si>
  <si>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</si>
  <si>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</si>
  <si>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</si>
  <si>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</si>
  <si>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</si>
  <si>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</si>
  <si>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</si>
  <si>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</si>
  <si>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</si>
  <si>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</si>
  <si>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</si>
  <si>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</si>
  <si>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</si>
  <si>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</si>
  <si>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</si>
  <si>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</si>
  <si>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</si>
  <si>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</si>
  <si>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</si>
  <si>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</si>
  <si>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</si>
  <si>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</si>
  <si>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</si>
  <si>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</si>
  <si>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</si>
  <si>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</si>
  <si>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</si>
  <si>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</si>
  <si>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</si>
  <si>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</si>
  <si>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</si>
  <si>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</si>
  <si>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</si>
  <si>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</si>
  <si>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</si>
  <si>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</si>
  <si>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</si>
  <si>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</si>
  <si>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</si>
  <si>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</si>
  <si>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</si>
  <si>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</si>
  <si>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</si>
  <si>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</si>
  <si>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</si>
  <si>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</si>
  <si>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</si>
  <si>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</si>
  <si>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</si>
  <si>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</si>
  <si>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</si>
  <si>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</si>
  <si>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</si>
  <si>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</si>
  <si>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</si>
  <si>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</si>
  <si>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</si>
  <si>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</si>
  <si>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</si>
  <si>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</si>
  <si>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</si>
  <si>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</si>
  <si>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</si>
  <si>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</si>
  <si>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</si>
  <si>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</si>
  <si>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</si>
  <si>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</si>
  <si>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</si>
  <si>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</si>
  <si>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</si>
  <si>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</si>
  <si>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</si>
  <si>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</si>
  <si>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</si>
  <si>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</si>
  <si>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</si>
  <si>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</si>
  <si>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</si>
  <si>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</si>
  <si>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</si>
  <si>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</si>
  <si>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</si>
  <si>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</si>
  <si>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</si>
  <si>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</si>
  <si>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</si>
  <si>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</si>
  <si>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</si>
  <si>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</si>
  <si>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</si>
  <si>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</si>
  <si>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</si>
  <si>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</si>
  <si>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</si>
  <si>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</si>
  <si>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</si>
  <si>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</si>
  <si>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</si>
  <si>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</si>
  <si>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</si>
  <si>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</si>
  <si>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</si>
  <si>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</si>
  <si>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</si>
  <si>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</si>
  <si>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</si>
  <si>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</si>
  <si>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</si>
  <si>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</si>
  <si>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</si>
  <si>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</si>
  <si>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</si>
  <si>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</si>
  <si>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</si>
  <si>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</si>
  <si>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</si>
  <si>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</si>
  <si>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</si>
  <si>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</si>
  <si>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</si>
  <si>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</si>
  <si>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</si>
  <si>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</si>
  <si>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</si>
  <si>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</si>
  <si>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</si>
  <si>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</si>
  <si>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</si>
  <si>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</si>
  <si>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</si>
  <si>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</si>
  <si>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</si>
  <si>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</si>
  <si>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</si>
  <si>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</si>
  <si>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</si>
  <si>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</si>
  <si>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</si>
  <si>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</si>
  <si>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</si>
  <si>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</si>
  <si>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</si>
  <si>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</si>
  <si>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</si>
  <si>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</si>
  <si>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</si>
  <si>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</si>
  <si>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</si>
  <si>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</si>
  <si>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</si>
  <si>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</si>
  <si>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</si>
  <si>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</si>
  <si>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</si>
  <si>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</si>
  <si>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</si>
  <si>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</si>
  <si>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</si>
  <si>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</si>
  <si>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</si>
  <si>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</si>
  <si>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</si>
  <si>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</si>
  <si>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</si>
  <si>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</si>
  <si>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</si>
  <si>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</si>
  <si>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</si>
  <si>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</si>
  <si>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</si>
  <si>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</si>
  <si>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</si>
  <si>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</si>
  <si>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</si>
  <si>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</si>
  <si>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</si>
  <si>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</si>
  <si>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</si>
  <si>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</si>
  <si>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</si>
  <si>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</si>
  <si>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</si>
  <si>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</si>
  <si>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</si>
  <si>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</si>
  <si>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</si>
  <si>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</si>
  <si>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</si>
  <si>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</si>
  <si>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</si>
  <si>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</si>
  <si>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</si>
  <si>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</si>
  <si>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</si>
  <si>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</si>
  <si>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</si>
  <si>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</si>
  <si>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</si>
  <si>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</si>
  <si>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</si>
  <si>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</si>
  <si>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</si>
  <si>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</si>
  <si>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</si>
  <si>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</si>
  <si>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</si>
  <si>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</si>
  <si>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</si>
  <si>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</si>
  <si>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</si>
  <si>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</si>
  <si>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</si>
  <si>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</si>
  <si>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</si>
  <si>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</si>
  <si>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</si>
  <si>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</si>
  <si>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</si>
  <si>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</si>
  <si>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</si>
  <si>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</si>
  <si>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</si>
  <si>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</si>
  <si>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</si>
  <si>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</si>
  <si>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</si>
  <si>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</si>
  <si>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</si>
  <si>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</si>
  <si>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</si>
  <si>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</si>
  <si>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</si>
  <si>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</si>
  <si>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</si>
  <si>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</si>
  <si>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</si>
  <si>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</si>
  <si>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</si>
  <si>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</si>
  <si>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</si>
  <si>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</si>
  <si>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</si>
  <si>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</si>
  <si>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</si>
  <si>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</si>
  <si>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</si>
  <si>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</si>
  <si>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</si>
  <si>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</si>
  <si>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</si>
  <si>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</si>
  <si>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</si>
  <si>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</si>
  <si>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</si>
  <si>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</si>
  <si>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</si>
  <si>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</si>
  <si>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</si>
  <si>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</si>
  <si>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</si>
  <si>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</si>
  <si>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</si>
  <si>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</si>
  <si>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</si>
  <si>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</si>
  <si>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</si>
  <si>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</si>
  <si>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</si>
  <si>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</si>
  <si>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</si>
  <si>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</si>
  <si>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</si>
  <si>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</si>
  <si>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</si>
  <si>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</si>
  <si>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</si>
  <si>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</si>
  <si>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</si>
  <si>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</si>
  <si>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</si>
  <si>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</si>
  <si>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</si>
  <si>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</si>
  <si>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</si>
  <si>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</si>
  <si>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</si>
  <si>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</si>
  <si>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</si>
  <si>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</si>
  <si>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</si>
  <si>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</si>
  <si>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</si>
  <si>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</si>
  <si>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</si>
  <si>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</si>
  <si>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</si>
  <si>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</si>
  <si>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</si>
  <si>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</si>
  <si>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</si>
  <si>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</si>
  <si>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</si>
  <si>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</si>
  <si>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</si>
  <si>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</si>
  <si>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</si>
  <si>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</si>
  <si>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</si>
  <si>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</si>
  <si>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</si>
  <si>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</si>
  <si>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</si>
  <si>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</si>
  <si>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</si>
  <si>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</si>
  <si>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</si>
  <si>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</si>
  <si>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</si>
  <si>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</si>
  <si>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</si>
  <si>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</si>
  <si>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</si>
  <si>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</si>
  <si>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</si>
  <si>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</si>
  <si>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</si>
  <si>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</si>
  <si>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</si>
  <si>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</si>
  <si>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</si>
  <si>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</si>
  <si>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</si>
  <si>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</si>
  <si>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</si>
  <si>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</si>
  <si>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</si>
  <si>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</si>
  <si>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</si>
  <si>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</si>
  <si>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</si>
  <si>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</si>
  <si>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</si>
  <si>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</si>
  <si>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</si>
  <si>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</si>
  <si>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</si>
  <si>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</si>
  <si>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</si>
  <si>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</si>
  <si>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</si>
  <si>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</si>
  <si>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</si>
  <si>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</si>
  <si>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</si>
  <si>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</si>
  <si>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</si>
  <si>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</si>
  <si>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</si>
  <si>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</si>
  <si>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</si>
  <si>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</si>
  <si>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</si>
  <si>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</si>
  <si>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</si>
  <si>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</si>
  <si>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</si>
  <si>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</si>
  <si>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</si>
  <si>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</si>
  <si>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</si>
  <si>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</si>
  <si>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</si>
  <si>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</si>
  <si>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</si>
  <si>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</si>
  <si>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</si>
  <si>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</si>
  <si>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</si>
  <si>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</si>
  <si>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</si>
  <si>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</si>
  <si>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</si>
  <si>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</si>
  <si>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</si>
  <si>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</si>
  <si>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</si>
  <si>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</si>
  <si>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</si>
  <si>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</si>
  <si>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</si>
  <si>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</si>
  <si>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</si>
  <si>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</si>
  <si>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</si>
  <si>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</si>
  <si>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</si>
  <si>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</si>
  <si>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</si>
  <si>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</si>
  <si>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</si>
  <si>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</si>
  <si>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</si>
  <si>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</si>
  <si>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</si>
  <si>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</si>
  <si>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</si>
  <si>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</si>
  <si>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</si>
  <si>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</si>
  <si>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</si>
  <si>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</si>
  <si>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</si>
  <si>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</si>
  <si>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</si>
  <si>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</si>
  <si>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</si>
  <si>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</si>
  <si>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</si>
  <si>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</si>
  <si>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</si>
  <si>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</si>
  <si>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</si>
  <si>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</si>
  <si>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</si>
  <si>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</si>
  <si>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</si>
  <si>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</si>
  <si>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</si>
  <si>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</si>
  <si>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</si>
  <si>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</si>
  <si>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</si>
  <si>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</si>
  <si>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</si>
  <si>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</si>
  <si>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</si>
  <si>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</si>
  <si>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</si>
  <si>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</si>
  <si>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</si>
  <si>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</si>
  <si>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</si>
  <si>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</si>
  <si>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</si>
  <si>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</si>
  <si>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</si>
  <si>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</si>
  <si>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</si>
  <si>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</si>
  <si>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</si>
  <si>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</si>
  <si>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</si>
  <si>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</si>
  <si>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</si>
  <si>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</si>
  <si>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</si>
  <si>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</si>
  <si>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</si>
  <si>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</si>
  <si>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</si>
  <si>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</si>
  <si>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</si>
  <si>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</si>
  <si>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</si>
  <si>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</si>
  <si>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</si>
  <si>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</si>
  <si>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</si>
  <si>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</si>
  <si>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</si>
  <si>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</si>
  <si>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</si>
  <si>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</si>
  <si>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</si>
  <si>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</si>
  <si>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</si>
  <si>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</si>
  <si>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</si>
  <si>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</si>
  <si>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</si>
  <si>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</si>
  <si>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</si>
  <si>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</si>
  <si>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</si>
  <si>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</si>
  <si>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</si>
  <si>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</si>
  <si>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</si>
  <si>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</si>
  <si>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</si>
  <si>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</si>
  <si>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</si>
  <si>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</si>
  <si>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</si>
  <si>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</si>
  <si>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</si>
  <si>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</si>
  <si>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</si>
  <si>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</si>
  <si>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</si>
  <si>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</si>
  <si>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</si>
  <si>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</si>
  <si>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</si>
  <si>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</si>
  <si>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</si>
  <si>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</si>
  <si>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</si>
  <si>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</si>
  <si>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</si>
  <si>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</si>
  <si>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</si>
  <si>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</si>
  <si>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</si>
  <si>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</si>
  <si>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</si>
  <si>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</si>
  <si>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</si>
  <si>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</si>
  <si>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</si>
  <si>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</si>
  <si>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</si>
  <si>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</si>
  <si>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</si>
  <si>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</si>
  <si>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</si>
  <si>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</si>
  <si>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</si>
  <si>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</si>
  <si>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</si>
  <si>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</si>
  <si>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</si>
  <si>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</si>
  <si>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</si>
  <si>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</si>
  <si>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</si>
  <si>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</si>
  <si>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</si>
  <si>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</si>
  <si>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</si>
  <si>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</si>
  <si>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</si>
  <si>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</si>
  <si>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</si>
  <si>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</si>
  <si>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</si>
  <si>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</si>
  <si>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</si>
  <si>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</si>
  <si>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</si>
  <si>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</si>
  <si>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</si>
  <si>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</si>
  <si>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</si>
  <si>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</si>
  <si>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</si>
  <si>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</si>
  <si>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</si>
  <si>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</si>
  <si>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</si>
  <si>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</si>
  <si>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</si>
  <si>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</si>
  <si>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</si>
  <si>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</si>
  <si>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</si>
  <si>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</si>
  <si>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</si>
  <si>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</si>
  <si>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</si>
  <si>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</si>
  <si>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</si>
  <si>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</si>
  <si>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</si>
  <si>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</si>
  <si>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</si>
  <si>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</si>
  <si>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</si>
  <si>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</si>
  <si>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</si>
  <si>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</si>
  <si>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</si>
  <si>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</si>
  <si>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</si>
  <si>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</si>
  <si>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</si>
  <si>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</si>
  <si>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</si>
  <si>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</si>
  <si>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</si>
  <si>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</si>
  <si>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</si>
  <si>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</si>
  <si>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</si>
  <si>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</si>
  <si>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</si>
  <si>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</si>
  <si>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</si>
  <si>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</si>
  <si>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</si>
  <si>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</si>
  <si>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</si>
  <si>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</si>
  <si>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</si>
  <si>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</si>
  <si>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</si>
  <si>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</si>
  <si>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</si>
  <si>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</si>
  <si>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</si>
  <si>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</si>
  <si>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</si>
  <si>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</si>
  <si>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</si>
  <si>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</si>
  <si>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</si>
  <si>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</si>
  <si>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</si>
  <si>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</si>
  <si>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</si>
  <si>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</si>
  <si>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</si>
  <si>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</si>
  <si>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</si>
  <si>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</si>
  <si>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</si>
  <si>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</si>
  <si>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</si>
  <si>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</si>
  <si>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</si>
  <si>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</si>
  <si>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</si>
  <si>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</si>
  <si>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</si>
  <si>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</si>
  <si>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</si>
  <si>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</si>
  <si>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</si>
  <si>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</si>
  <si>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</si>
  <si>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</si>
  <si>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</si>
  <si>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</si>
  <si>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</si>
  <si>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</si>
  <si>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</si>
  <si>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</si>
  <si>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</si>
  <si>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</si>
  <si>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</si>
  <si>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</si>
  <si>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</si>
  <si>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</si>
  <si>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</si>
  <si>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</si>
  <si>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</si>
  <si>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</si>
  <si>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</si>
  <si>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</si>
  <si>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</si>
  <si>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</si>
  <si>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</si>
  <si>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</si>
  <si>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</si>
  <si>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</si>
  <si>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</si>
  <si>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</si>
  <si>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</si>
  <si>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</si>
  <si>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</si>
  <si>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</si>
  <si>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</si>
  <si>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</si>
  <si>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</si>
  <si>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</si>
  <si>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</si>
  <si>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</si>
  <si>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</si>
  <si>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</si>
  <si>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</si>
  <si>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</si>
  <si>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</si>
  <si>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</si>
  <si>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</si>
  <si>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</si>
  <si>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</si>
  <si>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</si>
  <si>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</si>
  <si>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</si>
  <si>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</si>
  <si>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</si>
  <si>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</si>
  <si>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</si>
  <si>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</si>
  <si>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</si>
  <si>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</si>
  <si>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</si>
  <si>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</si>
  <si>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</si>
  <si>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</si>
  <si>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</si>
  <si>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</si>
  <si>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</si>
  <si>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</si>
  <si>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</si>
  <si>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</si>
  <si>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</si>
  <si>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</si>
  <si>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</si>
  <si>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</si>
  <si>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</si>
  <si>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</si>
  <si>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</si>
  <si>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</si>
  <si>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</si>
  <si>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</si>
  <si>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</si>
  <si>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</si>
  <si>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</si>
  <si>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</si>
  <si>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</si>
  <si>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</si>
  <si>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</si>
  <si>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</si>
  <si>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</si>
  <si>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</si>
  <si>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</si>
  <si>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</si>
  <si>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</si>
  <si>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</si>
  <si>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</si>
  <si>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</si>
  <si>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</si>
  <si>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</si>
  <si>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</si>
  <si>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</si>
  <si>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</si>
  <si>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</si>
  <si>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</si>
  <si>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</si>
  <si>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</si>
  <si>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</si>
  <si>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</si>
  <si>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</si>
  <si>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</si>
  <si>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</si>
  <si>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</si>
  <si>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</si>
  <si>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</si>
  <si>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</si>
  <si>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</si>
  <si>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</si>
  <si>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</si>
  <si>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</si>
  <si>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</si>
  <si>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</si>
  <si>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</si>
  <si>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</si>
  <si>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</si>
  <si>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</si>
  <si>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</si>
  <si>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</si>
  <si>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</si>
  <si>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</si>
  <si>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</si>
  <si>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</si>
  <si>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</si>
  <si>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</si>
  <si>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</si>
  <si>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</si>
  <si>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</si>
  <si>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</si>
  <si>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</si>
  <si>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</si>
  <si>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</si>
  <si>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</si>
  <si>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</si>
  <si>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</si>
  <si>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</si>
  <si>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</si>
  <si>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</si>
  <si>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</si>
  <si>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</si>
  <si>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</si>
  <si>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</si>
  <si>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</si>
  <si>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</si>
  <si>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</si>
  <si>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</si>
  <si>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</si>
  <si>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</si>
  <si>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</si>
  <si>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</si>
  <si>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</si>
  <si>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</si>
  <si>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</si>
  <si>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</si>
  <si>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</si>
  <si>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</si>
  <si>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</si>
  <si>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</si>
  <si>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</si>
  <si>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</si>
  <si>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</si>
  <si>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</si>
  <si>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</si>
  <si>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</si>
  <si>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</si>
  <si>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</si>
  <si>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</si>
  <si>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</si>
  <si>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</si>
  <si>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</si>
  <si>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</si>
  <si>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</si>
  <si>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</si>
  <si>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</si>
  <si>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</si>
  <si>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</si>
  <si>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</si>
  <si>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</si>
  <si>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</si>
  <si>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</si>
  <si>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</si>
  <si>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</si>
  <si>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</si>
  <si>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</si>
  <si>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</si>
  <si>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</si>
  <si>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</si>
  <si>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</si>
  <si>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</si>
  <si>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</si>
  <si>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</si>
  <si>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</si>
  <si>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</si>
  <si>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</si>
  <si>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</si>
  <si>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</si>
  <si>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</si>
  <si>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</si>
  <si>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</si>
  <si>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</si>
  <si>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</si>
  <si>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</si>
  <si>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</si>
  <si>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</si>
  <si>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</si>
  <si>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</si>
  <si>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</si>
  <si>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</si>
  <si>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</si>
  <si>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</si>
  <si>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</si>
  <si>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</si>
  <si>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</si>
  <si>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</si>
  <si>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</si>
  <si>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</si>
  <si>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</si>
  <si>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</si>
  <si>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</si>
  <si>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</si>
  <si>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</si>
  <si>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</si>
  <si>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</si>
  <si>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</si>
  <si>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</si>
  <si>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</si>
  <si>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</si>
  <si>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</si>
  <si>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</si>
  <si>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</si>
  <si>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</si>
  <si>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</si>
  <si>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</si>
  <si>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</si>
  <si>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</si>
  <si>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</si>
  <si>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</si>
  <si>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</si>
  <si>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</si>
  <si>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</si>
  <si>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</si>
  <si>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</si>
  <si>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</si>
  <si>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</si>
  <si>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</si>
  <si>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</si>
  <si>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</si>
  <si>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</si>
  <si>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</si>
  <si>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</si>
  <si>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</si>
  <si>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</si>
  <si>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</si>
  <si>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</si>
  <si>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</si>
  <si>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</si>
  <si>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</si>
  <si>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</si>
  <si>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</si>
  <si>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</si>
  <si>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</si>
  <si>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</si>
  <si>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</si>
  <si>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</si>
  <si>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</si>
  <si>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</si>
  <si>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</si>
  <si>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</si>
  <si>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</si>
  <si>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</si>
  <si>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</si>
  <si>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</si>
  <si>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</si>
  <si>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</si>
  <si>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</si>
  <si>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</si>
  <si>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</si>
  <si>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</si>
  <si>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</si>
  <si>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</si>
  <si>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</si>
  <si>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</si>
  <si>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</si>
  <si>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</si>
  <si>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</si>
  <si>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</si>
  <si>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</si>
  <si>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</si>
  <si>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</si>
  <si>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</si>
  <si>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</si>
  <si>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</si>
  <si>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</si>
  <si>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</si>
  <si>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</si>
  <si>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</si>
  <si>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</si>
  <si>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</si>
  <si>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</si>
  <si>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</si>
  <si>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</si>
  <si>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</si>
  <si>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</si>
  <si>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</si>
  <si>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</si>
  <si>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</si>
  <si>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</si>
  <si>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</si>
  <si>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</si>
  <si>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</si>
  <si>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</si>
  <si>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</si>
  <si>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</si>
  <si>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</si>
  <si>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</si>
  <si>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</si>
  <si>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</si>
  <si>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</si>
  <si>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</si>
  <si>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</si>
  <si>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</si>
  <si>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</si>
  <si>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</si>
  <si>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</si>
  <si>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</si>
  <si>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</si>
  <si>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</si>
  <si>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</si>
  <si>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</si>
  <si>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</si>
  <si>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</si>
  <si>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</si>
  <si>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</si>
  <si>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</si>
  <si>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</si>
  <si>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</si>
  <si>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</si>
  <si>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</si>
  <si>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</si>
  <si>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</si>
  <si>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</si>
  <si>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</si>
  <si>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</si>
  <si>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</si>
  <si>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</si>
  <si>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</si>
  <si>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</si>
  <si>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</si>
  <si>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</si>
  <si>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</si>
  <si>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</si>
  <si>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</si>
  <si>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</si>
  <si>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</si>
  <si>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</si>
  <si>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</si>
  <si>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</si>
  <si>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</si>
  <si>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</si>
  <si>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</si>
  <si>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</si>
  <si>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</si>
  <si>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</si>
  <si>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</si>
  <si>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</si>
  <si>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</si>
  <si>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</si>
  <si>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</si>
  <si>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</si>
  <si>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</si>
  <si>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</si>
  <si>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</si>
  <si>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</si>
  <si>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</si>
  <si>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</si>
  <si>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</si>
  <si>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</si>
  <si>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</si>
  <si>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</si>
  <si>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</si>
  <si>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</si>
  <si>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</si>
  <si>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</si>
  <si>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</si>
  <si>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</si>
  <si>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</si>
  <si>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</si>
  <si>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</si>
  <si>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</si>
  <si>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</si>
  <si>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</si>
  <si>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</si>
  <si>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</si>
  <si>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</si>
  <si>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</si>
  <si>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</si>
  <si>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</si>
  <si>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</si>
  <si>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</si>
  <si>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</si>
  <si>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</si>
  <si>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</si>
  <si>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</si>
  <si>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</si>
  <si>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</si>
  <si>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</si>
  <si>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</si>
  <si>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</si>
  <si>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</si>
  <si>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</si>
  <si>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</si>
  <si>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</si>
  <si>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</si>
  <si>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</si>
  <si>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</si>
  <si>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</si>
  <si>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</si>
  <si>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</si>
  <si>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</si>
  <si>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</si>
  <si>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</si>
  <si>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</si>
  <si>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</si>
  <si>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</si>
  <si>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</si>
  <si>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</si>
  <si>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</si>
  <si>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</si>
  <si>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</si>
  <si>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</si>
  <si>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</si>
  <si>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</si>
  <si>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</si>
  <si>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</si>
  <si>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</si>
  <si>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</si>
  <si>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</si>
  <si>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</si>
  <si>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</si>
  <si>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</si>
  <si>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</si>
  <si>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</si>
  <si>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</si>
  <si>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</si>
  <si>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</si>
  <si>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</si>
  <si>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</si>
  <si>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</si>
  <si>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</si>
  <si>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</si>
  <si>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</si>
  <si>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</si>
  <si>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</si>
  <si>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</si>
  <si>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</si>
  <si>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</si>
  <si>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</si>
  <si>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</si>
  <si>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</si>
  <si>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</si>
  <si>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</si>
  <si>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</si>
  <si>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</si>
  <si>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</si>
  <si>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</si>
  <si>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</si>
  <si>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</si>
  <si>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</si>
  <si>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</si>
  <si>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</si>
  <si>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</si>
  <si>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</si>
  <si>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</si>
  <si>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</si>
  <si>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</si>
  <si>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</si>
  <si>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</si>
  <si>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</si>
  <si>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</si>
  <si>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</si>
  <si>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</si>
  <si>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</si>
  <si>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</si>
  <si>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</si>
  <si>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</si>
  <si>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</si>
  <si>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</si>
  <si>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</si>
  <si>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</si>
  <si>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</si>
  <si>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</si>
  <si>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</si>
  <si>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</si>
  <si>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</si>
  <si>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</si>
  <si>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</si>
  <si>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</si>
  <si>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</si>
  <si>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</si>
  <si>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</si>
  <si>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</si>
  <si>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</si>
  <si>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</si>
  <si>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</si>
  <si>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</si>
  <si>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</si>
  <si>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</si>
  <si>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</si>
  <si>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</si>
  <si>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</si>
  <si>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</si>
  <si>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</si>
  <si>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</si>
  <si>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</si>
  <si>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</si>
  <si>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</si>
  <si>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</si>
  <si>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</si>
  <si>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</si>
  <si>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</si>
  <si>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</si>
  <si>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</si>
  <si>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</si>
  <si>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</si>
  <si>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</si>
  <si>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</si>
  <si>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</si>
  <si>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</si>
  <si>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</si>
  <si>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</si>
  <si>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</si>
  <si>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</si>
  <si>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</si>
  <si>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</si>
  <si>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</si>
  <si>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</si>
  <si>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</si>
  <si>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</si>
  <si>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</si>
  <si>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</si>
  <si>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</si>
  <si>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</si>
  <si>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</si>
  <si>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</si>
  <si>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</si>
  <si>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</si>
  <si>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</si>
  <si>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</si>
  <si>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</si>
  <si>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</si>
  <si>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</si>
  <si>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</si>
  <si>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</si>
  <si>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</si>
  <si>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</si>
  <si>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</si>
  <si>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</si>
  <si>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</si>
  <si>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</si>
  <si>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</si>
  <si>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</si>
  <si>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</si>
  <si>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</si>
  <si>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</si>
  <si>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</si>
  <si>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</si>
  <si>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</si>
  <si>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</si>
  <si>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</si>
  <si>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</si>
  <si>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</si>
  <si>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</si>
  <si>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</si>
  <si>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</si>
  <si>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</si>
  <si>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</si>
  <si>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</si>
  <si>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</si>
  <si>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</si>
  <si>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</si>
  <si>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</si>
  <si>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</si>
  <si>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</si>
  <si>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</si>
  <si>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</si>
  <si>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</si>
  <si>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</si>
  <si>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</si>
  <si>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</si>
  <si>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</si>
  <si>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</si>
  <si>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</si>
  <si>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</si>
  <si>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</si>
  <si>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</si>
  <si>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</si>
  <si>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</si>
  <si>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</si>
  <si>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</si>
  <si>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</si>
  <si>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</si>
  <si>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</si>
  <si>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</si>
  <si>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</si>
  <si>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</si>
  <si>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</si>
  <si>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</si>
  <si>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</si>
  <si>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</si>
  <si>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</si>
  <si>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</si>
  <si>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</si>
  <si>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</si>
  <si>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</si>
  <si>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</si>
  <si>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</si>
  <si>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</si>
  <si>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</si>
  <si>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</si>
  <si>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</si>
  <si>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</si>
  <si>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</si>
  <si>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</si>
  <si>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</si>
  <si>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</si>
  <si>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</si>
  <si>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</si>
  <si>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</si>
  <si>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</si>
  <si>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</si>
  <si>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</si>
  <si>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</si>
  <si>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</si>
  <si>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</si>
  <si>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</si>
  <si>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</si>
  <si>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</si>
  <si>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</si>
  <si>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</si>
  <si>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</si>
  <si>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</si>
  <si>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</si>
  <si>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</si>
  <si>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</si>
  <si>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</si>
  <si>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</si>
  <si>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</si>
  <si>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</si>
  <si>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</si>
  <si>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</si>
  <si>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</si>
  <si>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</si>
  <si>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</si>
  <si>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</si>
  <si>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</si>
  <si>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</si>
  <si>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</si>
  <si>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</si>
  <si>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</si>
  <si>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</si>
  <si>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</si>
  <si>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</si>
  <si>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</si>
  <si>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</si>
  <si>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</si>
  <si>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</si>
  <si>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</si>
  <si>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</si>
  <si>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</si>
  <si>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</si>
  <si>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</si>
  <si>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</si>
  <si>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</si>
  <si>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</si>
  <si>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</si>
  <si>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</si>
  <si>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</si>
  <si>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</si>
  <si>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</si>
  <si>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</si>
  <si>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</si>
  <si>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</si>
  <si>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</si>
  <si>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</si>
  <si>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</si>
  <si>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</si>
  <si>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</si>
  <si>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</si>
  <si>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</si>
  <si>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</si>
  <si>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</si>
  <si>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</si>
  <si>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</si>
  <si>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</si>
  <si>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</si>
  <si>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</si>
  <si>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</si>
  <si>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</si>
  <si>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</si>
  <si>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</si>
  <si>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</si>
  <si>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</si>
  <si>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</si>
  <si>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</si>
  <si>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</si>
  <si>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</si>
  <si>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</si>
  <si>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</si>
  <si>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</si>
  <si>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</si>
  <si>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</si>
  <si>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</si>
  <si>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</si>
  <si>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</si>
  <si>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</si>
  <si>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</si>
  <si>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</si>
  <si>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</si>
  <si>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</si>
  <si>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</si>
  <si>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</si>
  <si>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</si>
  <si>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</si>
  <si>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</si>
  <si>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</si>
  <si>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</si>
  <si>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</si>
  <si>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</si>
  <si>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</si>
  <si>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</si>
  <si>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</si>
  <si>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</si>
  <si>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</si>
  <si>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</si>
  <si>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</si>
  <si>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</si>
  <si>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</si>
  <si>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</si>
  <si>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</si>
  <si>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</si>
  <si>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</si>
  <si>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</si>
  <si>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</si>
  <si>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</si>
  <si>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</si>
  <si>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</si>
  <si>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</si>
  <si>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</si>
  <si>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</si>
  <si>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</si>
  <si>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</si>
  <si>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</si>
  <si>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</si>
  <si>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</si>
  <si>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</si>
  <si>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</si>
  <si>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</si>
  <si>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</si>
  <si>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</si>
  <si>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</si>
  <si>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</si>
  <si>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</si>
  <si>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</si>
  <si>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</si>
  <si>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</si>
  <si>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</si>
  <si>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</si>
  <si>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</si>
  <si>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</si>
  <si>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</si>
  <si>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</si>
  <si>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</si>
  <si>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</si>
  <si>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</si>
  <si>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</si>
  <si>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</si>
  <si>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</si>
  <si>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</si>
  <si>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</si>
  <si>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</si>
  <si>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</si>
  <si>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</si>
  <si>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</si>
  <si>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</si>
  <si>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</si>
  <si>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</si>
  <si>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</si>
  <si>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</si>
  <si>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</si>
  <si>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</si>
  <si>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</si>
  <si>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</si>
  <si>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</si>
  <si>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</si>
  <si>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</si>
  <si>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</si>
  <si>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</si>
  <si>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</si>
  <si>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</si>
  <si>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</si>
  <si>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</si>
  <si>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</si>
  <si>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</si>
  <si>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</si>
  <si>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</si>
  <si>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</si>
  <si>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</si>
  <si>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</si>
  <si>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</si>
  <si>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</si>
  <si>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</si>
  <si>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</si>
  <si>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</si>
  <si>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</si>
  <si>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</si>
  <si>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</si>
  <si>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</si>
  <si>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</si>
  <si>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</si>
  <si>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</si>
  <si>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</si>
  <si>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</si>
  <si>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</si>
  <si>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</si>
  <si>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</si>
  <si>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</si>
  <si>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</si>
  <si>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</si>
  <si>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</si>
  <si>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</si>
  <si>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</si>
  <si>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</si>
  <si>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</si>
  <si>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</si>
  <si>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</si>
  <si>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</si>
  <si>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</si>
  <si>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</si>
  <si>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</si>
  <si>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</si>
  <si>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</si>
  <si>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</si>
  <si>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</si>
  <si>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</si>
  <si>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</si>
  <si>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</si>
  <si>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</si>
  <si>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</si>
  <si>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</si>
  <si>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</si>
  <si>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</si>
  <si>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</si>
  <si>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</si>
  <si>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</si>
  <si>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</si>
  <si>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</si>
  <si>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</si>
  <si>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</si>
  <si>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</si>
  <si>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</si>
  <si>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</si>
  <si>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</si>
  <si>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</si>
  <si>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</si>
  <si>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</si>
  <si>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</si>
  <si>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</si>
  <si>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</si>
  <si>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</si>
  <si>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</si>
  <si>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</si>
  <si>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</si>
  <si>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</si>
  <si>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</si>
  <si>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</si>
  <si>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</si>
  <si>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</si>
  <si>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</si>
  <si>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</si>
  <si>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</si>
  <si>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</si>
  <si>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</si>
  <si>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</si>
  <si>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</si>
  <si>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</si>
  <si>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</si>
  <si>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</si>
  <si>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</si>
  <si>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</si>
  <si>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</si>
  <si>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</si>
  <si>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</si>
  <si>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</si>
  <si>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</si>
  <si>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</si>
  <si>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</si>
  <si>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</si>
  <si>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</si>
  <si>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</si>
  <si>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</si>
  <si>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</si>
  <si>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</si>
  <si>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</si>
  <si>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</si>
  <si>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</si>
  <si>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</si>
  <si>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</si>
  <si>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</si>
  <si>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</si>
  <si>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</si>
  <si>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</si>
  <si>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</si>
  <si>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</si>
  <si>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</si>
  <si>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</si>
  <si>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</si>
  <si>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</si>
  <si>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</si>
  <si>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</si>
  <si>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</si>
  <si>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</si>
  <si>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</si>
  <si>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</si>
  <si>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</si>
  <si>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</si>
  <si>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</si>
  <si>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</si>
  <si>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</si>
  <si>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</si>
  <si>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</si>
  <si>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</si>
  <si>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</si>
  <si>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</si>
  <si>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</si>
  <si>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</si>
  <si>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</si>
  <si>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</si>
  <si>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</si>
  <si>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</si>
  <si>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</si>
  <si>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</si>
  <si>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</si>
  <si>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</si>
  <si>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</si>
  <si>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</si>
  <si>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</si>
  <si>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</si>
  <si>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</si>
  <si>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</si>
  <si>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</si>
  <si>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</si>
  <si>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</si>
  <si>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</si>
  <si>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</si>
  <si>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</si>
  <si>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</si>
  <si>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</si>
  <si>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</si>
  <si>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</si>
  <si>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</si>
  <si>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</si>
  <si>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</si>
  <si>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</si>
  <si>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</si>
  <si>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</si>
  <si>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</si>
  <si>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</si>
  <si>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</si>
  <si>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</si>
  <si>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</si>
  <si>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</si>
  <si>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</si>
  <si>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</si>
  <si>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</si>
  <si>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</si>
  <si>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</si>
  <si>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</si>
  <si>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</si>
  <si>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</si>
  <si>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</si>
  <si>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</si>
  <si>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</si>
  <si>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</si>
  <si>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</si>
  <si>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</si>
  <si>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</si>
  <si>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</si>
  <si>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</si>
  <si>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</si>
  <si>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</si>
  <si>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</si>
  <si>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</si>
  <si>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</si>
  <si>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</si>
  <si>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</si>
  <si>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</si>
  <si>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</si>
  <si>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</si>
  <si>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</si>
  <si>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</si>
  <si>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</si>
  <si>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</si>
  <si>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</si>
  <si>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</si>
  <si>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</si>
  <si>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</si>
  <si>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</si>
  <si>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</si>
  <si>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</si>
  <si>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</si>
  <si>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</si>
  <si>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</si>
  <si>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</si>
  <si>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</si>
  <si>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</si>
  <si>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</si>
  <si>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</si>
  <si>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</si>
  <si>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</si>
  <si>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</si>
  <si>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</si>
  <si>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</si>
  <si>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</si>
  <si>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</si>
  <si>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</si>
  <si>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</si>
  <si>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</si>
  <si>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</si>
  <si>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</si>
  <si>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</si>
  <si>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</si>
  <si>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</si>
  <si>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</si>
  <si>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</si>
  <si>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</si>
  <si>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</si>
  <si>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</si>
  <si>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</si>
  <si>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</si>
  <si>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</si>
  <si>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</si>
  <si>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</si>
  <si>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</si>
  <si>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</si>
  <si>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</si>
  <si>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</si>
  <si>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</si>
  <si>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</si>
  <si>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</si>
  <si>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</si>
  <si>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</si>
  <si>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</si>
  <si>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</si>
  <si>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</si>
  <si>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</si>
  <si>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</si>
  <si>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</si>
  <si>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</si>
  <si>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</si>
  <si>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</si>
  <si>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</si>
  <si>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</si>
  <si>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</si>
  <si>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</si>
  <si>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</si>
  <si>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</si>
  <si>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</si>
  <si>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</si>
  <si>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</si>
  <si>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</si>
  <si>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</si>
  <si>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</si>
  <si>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</si>
  <si>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</si>
  <si>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</si>
  <si>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</si>
  <si>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</si>
  <si>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</si>
  <si>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</si>
  <si>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</si>
  <si>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</si>
  <si>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</si>
  <si>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</si>
  <si>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</si>
  <si>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</si>
  <si>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</si>
  <si>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</si>
  <si>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</si>
  <si>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</si>
  <si>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</si>
  <si>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</si>
  <si>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</si>
  <si>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</si>
  <si>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</si>
  <si>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</si>
  <si>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</si>
  <si>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</si>
  <si>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</si>
  <si>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</si>
  <si>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</si>
  <si>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</si>
  <si>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</si>
  <si>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</si>
  <si>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</si>
  <si>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</si>
  <si>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</si>
  <si>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</si>
  <si>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</si>
  <si>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</si>
  <si>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</si>
  <si>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</si>
  <si>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</si>
  <si>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</si>
  <si>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</si>
  <si>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</si>
  <si>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</si>
  <si>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</si>
  <si>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</si>
  <si>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</si>
  <si>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</si>
  <si>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</si>
  <si>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</si>
  <si>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</si>
  <si>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</si>
  <si>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</si>
  <si>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</si>
  <si>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</si>
  <si>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</si>
  <si>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</si>
  <si>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</si>
  <si>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</si>
  <si>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</si>
  <si>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</si>
  <si>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</si>
  <si>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</si>
  <si>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</si>
  <si>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</si>
  <si>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</si>
  <si>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</si>
  <si>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</si>
  <si>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</si>
  <si>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</si>
  <si>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</si>
  <si>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</si>
  <si>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</si>
  <si>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</si>
  <si>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</si>
  <si>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</si>
  <si>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</si>
  <si>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</si>
  <si>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</si>
  <si>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</si>
  <si>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</si>
  <si>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</si>
  <si>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</si>
  <si>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</si>
  <si>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</si>
  <si>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</si>
  <si>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</si>
  <si>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</si>
  <si>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</si>
  <si>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</si>
  <si>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</si>
  <si>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</si>
  <si>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</si>
  <si>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</si>
  <si>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</si>
  <si>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</si>
  <si>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</si>
  <si>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</si>
  <si>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</si>
  <si>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</si>
  <si>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</si>
  <si>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</si>
  <si>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</si>
  <si>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</si>
  <si>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</si>
  <si>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</si>
  <si>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</si>
  <si>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</si>
  <si>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</si>
  <si>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</si>
  <si>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</si>
  <si>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</si>
  <si>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</si>
  <si>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</si>
  <si>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</si>
  <si>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</si>
  <si>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</si>
  <si>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</si>
  <si>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</si>
  <si>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</si>
  <si>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</si>
  <si>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</si>
  <si>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</si>
  <si>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</si>
  <si>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</si>
  <si>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</si>
  <si>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</si>
  <si>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</si>
  <si>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</si>
  <si>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</si>
  <si>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</si>
  <si>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</si>
  <si>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</si>
  <si>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</si>
  <si>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</si>
  <si>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</si>
  <si>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</si>
  <si>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</si>
  <si>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</si>
  <si>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</si>
  <si>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</si>
  <si>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</si>
  <si>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</si>
  <si>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</si>
  <si>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</si>
  <si>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</si>
  <si>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</si>
  <si>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</si>
  <si>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</si>
  <si>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</si>
  <si>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</si>
  <si>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</si>
  <si>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</si>
  <si>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</si>
  <si>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</si>
  <si>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</si>
  <si>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</si>
  <si>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</si>
  <si>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</si>
  <si>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</si>
  <si>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</si>
  <si>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</si>
  <si>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</si>
  <si>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</si>
  <si>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</si>
  <si>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</si>
  <si>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</si>
  <si>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</si>
  <si>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</si>
  <si>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</si>
  <si>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</si>
  <si>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</si>
  <si>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</si>
  <si>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</si>
  <si>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</si>
  <si>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</si>
  <si>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</si>
  <si>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</si>
  <si>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</si>
  <si>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</si>
  <si>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</si>
  <si>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</si>
  <si>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</si>
  <si>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</si>
  <si>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</si>
  <si>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</si>
  <si>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</si>
  <si>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</si>
  <si>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</si>
  <si>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</si>
  <si>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</si>
  <si>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</si>
  <si>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</si>
  <si>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</si>
  <si>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</si>
  <si>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</si>
  <si>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</si>
  <si>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</si>
  <si>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</si>
  <si>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</si>
  <si>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</si>
  <si>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</si>
  <si>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</si>
  <si>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</si>
  <si>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</si>
  <si>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</si>
  <si>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</si>
  <si>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</si>
  <si>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</si>
  <si>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</si>
  <si>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</si>
  <si>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</si>
  <si>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</si>
  <si>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</si>
  <si>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</si>
  <si>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</si>
  <si>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</si>
  <si>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</si>
  <si>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</si>
  <si>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</si>
  <si>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</si>
  <si>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</si>
  <si>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</si>
  <si>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</si>
  <si>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</si>
  <si>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</si>
  <si>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</si>
  <si>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</si>
  <si>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</si>
  <si>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</si>
  <si>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</si>
  <si>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</si>
  <si>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</si>
  <si>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</si>
  <si>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</si>
  <si>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</si>
  <si>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</si>
  <si>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</si>
  <si>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</si>
  <si>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</si>
  <si>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</si>
  <si>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</si>
  <si>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</si>
  <si>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</si>
  <si>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</si>
  <si>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</si>
  <si>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</si>
  <si>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</si>
  <si>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</si>
  <si>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</si>
  <si>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</si>
  <si>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</si>
  <si>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</si>
  <si>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</si>
  <si>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</si>
  <si>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</si>
  <si>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</si>
  <si>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</si>
  <si>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</si>
  <si>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</si>
  <si>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</si>
  <si>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</si>
  <si>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</si>
  <si>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</si>
  <si>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</si>
  <si>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</si>
  <si>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</si>
  <si>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</si>
  <si>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</si>
  <si>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</si>
  <si>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</si>
  <si>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</si>
  <si>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</si>
  <si>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</si>
  <si>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</si>
  <si>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</si>
  <si>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</si>
  <si>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</si>
  <si>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</si>
  <si>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</si>
  <si>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</si>
  <si>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</si>
  <si>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</si>
  <si>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</si>
  <si>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</si>
  <si>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</si>
  <si>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</si>
  <si>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</si>
  <si>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</si>
  <si>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</si>
  <si>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</si>
  <si>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</si>
  <si>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</si>
  <si>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</si>
  <si>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</si>
  <si>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</si>
  <si>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</si>
  <si>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</si>
  <si>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</si>
  <si>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</si>
  <si>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</si>
  <si>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</si>
  <si>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</si>
  <si>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</si>
  <si>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</si>
  <si>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</si>
  <si>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</si>
  <si>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</si>
  <si>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</si>
  <si>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</si>
  <si>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</si>
  <si>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</si>
  <si>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</si>
  <si>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</si>
  <si>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</si>
  <si>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</si>
  <si>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</si>
  <si>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</si>
  <si>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</si>
  <si>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</si>
  <si>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</si>
  <si>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</si>
  <si>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</si>
  <si>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</si>
  <si>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</si>
  <si>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</si>
  <si>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</si>
  <si>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</si>
  <si>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</si>
  <si>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</si>
  <si>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</si>
  <si>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</si>
  <si>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</si>
  <si>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</si>
  <si>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</si>
  <si>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</si>
  <si>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</si>
  <si>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</si>
  <si>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</si>
  <si>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</si>
  <si>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</si>
  <si>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</si>
  <si>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</si>
  <si>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</si>
  <si>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</si>
  <si>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</si>
  <si>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</si>
  <si>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</si>
  <si>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</si>
  <si>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</si>
  <si>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</si>
  <si>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</si>
  <si>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</si>
  <si>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</si>
  <si>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</si>
  <si>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</si>
  <si>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</si>
  <si>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</si>
  <si>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</si>
  <si>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</si>
  <si>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</si>
  <si>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</si>
  <si>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</si>
  <si>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</si>
  <si>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</si>
  <si>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</si>
  <si>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</si>
  <si>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</si>
  <si>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</si>
  <si>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</si>
  <si>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</si>
  <si>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</si>
  <si>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</si>
  <si>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</si>
  <si>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</si>
  <si>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</si>
  <si>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</si>
  <si>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</si>
  <si>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</si>
  <si>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</si>
  <si>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</si>
  <si>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</si>
  <si>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</si>
  <si>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</si>
  <si>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</si>
  <si>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</si>
  <si>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</si>
  <si>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</si>
  <si>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</si>
  <si>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</si>
  <si>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</si>
  <si>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</si>
  <si>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</si>
  <si>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</si>
  <si>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</si>
  <si>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</si>
  <si>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</si>
  <si>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</si>
  <si>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</si>
  <si>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</si>
  <si>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</si>
  <si>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</si>
  <si>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</si>
  <si>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</si>
  <si>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</si>
  <si>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</si>
  <si>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</si>
  <si>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</si>
  <si>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</si>
  <si>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</si>
  <si>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</si>
  <si>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</si>
  <si>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</si>
  <si>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</si>
  <si>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</si>
  <si>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</si>
  <si>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</si>
  <si>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</si>
  <si>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</si>
  <si>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</si>
  <si>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</si>
  <si>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</si>
  <si>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</si>
  <si>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</si>
  <si>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</si>
  <si>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</si>
  <si>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</si>
  <si>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</si>
  <si>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</si>
  <si>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</si>
  <si>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</si>
  <si>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</si>
  <si>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</si>
  <si>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</si>
  <si>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</si>
  <si>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</si>
  <si>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</si>
  <si>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</si>
  <si>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</si>
  <si>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</si>
  <si>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</si>
  <si>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</si>
  <si>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</si>
  <si>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</si>
  <si>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</si>
  <si>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</si>
  <si>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</si>
  <si>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</si>
  <si>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</si>
  <si>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</si>
  <si>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</si>
  <si>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</si>
  <si>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</si>
  <si>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</si>
  <si>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</si>
  <si>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</si>
  <si>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</si>
  <si>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</si>
  <si>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</si>
  <si>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</si>
  <si>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</si>
  <si>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</si>
  <si>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</si>
  <si>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</si>
  <si>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</si>
  <si>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</si>
  <si>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</si>
  <si>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</si>
  <si>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</si>
  <si>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</si>
  <si>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</si>
  <si>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</si>
  <si>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</si>
  <si>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</si>
  <si>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</si>
  <si>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</si>
  <si>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</si>
  <si>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</si>
  <si>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</si>
  <si>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</si>
  <si>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</si>
  <si>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</si>
  <si>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</si>
  <si>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</si>
  <si>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</si>
  <si>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</si>
  <si>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</si>
  <si>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</si>
  <si>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</si>
  <si>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</si>
  <si>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</si>
  <si>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</si>
  <si>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</si>
  <si>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</si>
  <si>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</si>
  <si>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</si>
  <si>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</si>
  <si>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</si>
  <si>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</si>
  <si>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</si>
  <si>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</si>
  <si>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</si>
  <si>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</si>
  <si>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</si>
  <si>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</si>
  <si>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</si>
  <si>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</si>
  <si>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</si>
  <si>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</si>
  <si>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</si>
  <si>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</si>
  <si>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</si>
  <si>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</si>
  <si>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</si>
  <si>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</si>
  <si>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</si>
  <si>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</si>
  <si>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</si>
  <si>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</si>
  <si>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</si>
  <si>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</si>
  <si>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</si>
  <si>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</si>
  <si>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</si>
  <si>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</si>
  <si>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</si>
  <si>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</si>
  <si>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</si>
  <si>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</si>
  <si>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</si>
  <si>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</si>
  <si>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</si>
  <si>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</si>
  <si>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</si>
  <si>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</si>
  <si>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</si>
  <si>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</si>
  <si>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</si>
  <si>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</si>
  <si>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</si>
  <si>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</si>
  <si>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</si>
  <si>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</si>
  <si>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</si>
  <si>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</si>
  <si>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</si>
  <si>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</si>
  <si>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</si>
  <si>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</si>
  <si>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</si>
  <si>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</si>
  <si>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</si>
  <si>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</si>
  <si>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</si>
  <si>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</si>
  <si>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</si>
  <si>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</si>
  <si>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</si>
  <si>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</si>
  <si>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</si>
  <si>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</si>
  <si>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</si>
  <si>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</si>
  <si>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</si>
  <si>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</si>
  <si>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</si>
  <si>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</si>
  <si>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</si>
  <si>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</si>
  <si>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</si>
  <si>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</si>
  <si>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</si>
  <si>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</si>
  <si>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</si>
  <si>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</si>
  <si>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</si>
  <si>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</si>
  <si>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</si>
  <si>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</si>
  <si>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</si>
  <si>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</si>
  <si>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</si>
  <si>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</si>
  <si>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</si>
  <si>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</si>
  <si>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</si>
  <si>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</si>
  <si>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</si>
  <si>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</si>
  <si>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</si>
  <si>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</si>
  <si>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</si>
  <si>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</si>
  <si>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</si>
  <si>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</si>
  <si>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</si>
  <si>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</si>
  <si>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</si>
  <si>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</si>
  <si>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</si>
  <si>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</si>
  <si>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</si>
  <si>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</si>
  <si>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</si>
  <si>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</si>
  <si>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</si>
  <si>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</si>
  <si>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</si>
  <si>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</si>
  <si>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</si>
  <si>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</si>
  <si>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</si>
  <si>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</si>
  <si>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</si>
  <si>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</si>
  <si>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</si>
  <si>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</si>
  <si>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</si>
  <si>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</si>
  <si>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</si>
  <si>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</si>
  <si>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</si>
  <si>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</si>
  <si>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</si>
  <si>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</si>
  <si>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</si>
  <si>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</si>
  <si>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</si>
  <si>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</si>
  <si>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</si>
  <si>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</si>
  <si>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</si>
  <si>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</si>
  <si>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</si>
  <si>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</si>
  <si>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</si>
  <si>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</si>
  <si>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</si>
  <si>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</si>
  <si>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</si>
  <si>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</si>
  <si>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</si>
  <si>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</si>
  <si>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</si>
  <si>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</si>
  <si>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</si>
  <si>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</si>
  <si>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</si>
  <si>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</si>
  <si>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</si>
  <si>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</si>
  <si>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</si>
  <si>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</si>
  <si>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</si>
  <si>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</si>
  <si>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</si>
  <si>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</si>
  <si>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</si>
  <si>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</si>
  <si>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</si>
  <si>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</si>
  <si>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</si>
  <si>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</si>
  <si>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</si>
  <si>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</si>
  <si>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</si>
  <si>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</si>
  <si>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</si>
  <si>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</si>
  <si>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</si>
  <si>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</si>
  <si>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</si>
  <si>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</si>
  <si>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</si>
  <si>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</si>
  <si>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</si>
  <si>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</si>
  <si>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</si>
  <si>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</si>
  <si>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</si>
  <si>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</si>
  <si>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</si>
  <si>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</si>
  <si>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</si>
  <si>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</si>
  <si>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</si>
  <si>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</si>
  <si>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</si>
  <si>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</si>
  <si>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</si>
  <si>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</si>
  <si>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</si>
  <si>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</si>
  <si>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</si>
  <si>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</si>
  <si>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</si>
  <si>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</si>
  <si>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</si>
  <si>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</si>
  <si>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</si>
  <si>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</si>
  <si>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</si>
  <si>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</si>
  <si>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</si>
  <si>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</si>
  <si>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</si>
  <si>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</si>
  <si>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</si>
  <si>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</si>
  <si>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</si>
  <si>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</si>
  <si>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</si>
  <si>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</si>
  <si>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</si>
  <si>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</si>
  <si>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</si>
  <si>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</si>
  <si>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</si>
  <si>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</si>
  <si>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</si>
  <si>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</si>
  <si>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</si>
  <si>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</si>
  <si>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</si>
  <si>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</si>
  <si>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</si>
  <si>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</si>
  <si>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</si>
  <si>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</si>
  <si>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</si>
  <si>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</si>
  <si>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</si>
  <si>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</si>
  <si>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</si>
  <si>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</si>
  <si>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</si>
  <si>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</si>
  <si>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</si>
  <si>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</si>
  <si>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</si>
  <si>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</si>
  <si>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</si>
  <si>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</si>
  <si>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</si>
  <si>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</si>
  <si>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</si>
  <si>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</si>
  <si>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</si>
  <si>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</si>
  <si>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</si>
  <si>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</si>
  <si>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</si>
  <si>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</si>
  <si>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</si>
  <si>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</si>
  <si>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</si>
  <si>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</si>
  <si>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</si>
  <si>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</si>
  <si>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</si>
  <si>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</si>
  <si>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</si>
  <si>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</si>
  <si>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</si>
  <si>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</si>
  <si>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</si>
  <si>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</si>
  <si>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</si>
  <si>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</si>
  <si>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</si>
  <si>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</si>
  <si>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</si>
  <si>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</si>
  <si>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</si>
  <si>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</si>
  <si>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</si>
  <si>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</si>
  <si>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</si>
  <si>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</si>
  <si>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</si>
  <si>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</si>
  <si>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</si>
  <si>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</si>
  <si>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</si>
  <si>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</si>
  <si>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</si>
  <si>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</si>
  <si>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</si>
  <si>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</si>
  <si>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</si>
  <si>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</si>
  <si>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</si>
  <si>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</si>
  <si>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</si>
  <si>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</si>
  <si>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</si>
  <si>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</si>
  <si>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</si>
  <si>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</si>
  <si>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</si>
  <si>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</si>
  <si>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</si>
  <si>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</si>
  <si>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</si>
  <si>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</si>
  <si>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</si>
  <si>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</si>
  <si>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</si>
  <si>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</si>
  <si>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</si>
  <si>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</si>
  <si>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</si>
  <si>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</si>
  <si>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</si>
  <si>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</si>
  <si>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</si>
  <si>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</si>
  <si>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</si>
  <si>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</si>
  <si>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</si>
  <si>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</si>
  <si>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</si>
  <si>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</si>
  <si>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</si>
  <si>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</si>
  <si>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</si>
  <si>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</si>
  <si>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</si>
  <si>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</si>
  <si>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</si>
  <si>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</si>
  <si>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</si>
  <si>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</si>
  <si>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</si>
  <si>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</si>
  <si>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</si>
  <si>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</si>
  <si>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</si>
  <si>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</si>
  <si>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</si>
  <si>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</si>
  <si>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</si>
  <si>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</si>
  <si>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</si>
  <si>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</si>
  <si>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</si>
  <si>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</si>
  <si>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</si>
  <si>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</si>
  <si>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</si>
  <si>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</si>
  <si>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</si>
  <si>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</si>
  <si>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</si>
  <si>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</si>
  <si>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</si>
  <si>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</si>
  <si>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</si>
  <si>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</si>
  <si>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</si>
  <si>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</si>
  <si>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</si>
  <si>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</si>
  <si>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</si>
  <si>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</si>
  <si>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</si>
  <si>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</si>
  <si>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</si>
  <si>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</si>
  <si>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</si>
  <si>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</si>
  <si>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</si>
  <si>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</si>
  <si>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</si>
  <si>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</si>
  <si>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</si>
  <si>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</si>
  <si>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</si>
  <si>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</si>
  <si>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</si>
  <si>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</si>
  <si>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</si>
  <si>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</si>
  <si>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</si>
  <si>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</si>
  <si>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</si>
  <si>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</si>
  <si>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</si>
  <si>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</si>
  <si>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</si>
  <si>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</si>
  <si>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</si>
  <si>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</si>
  <si>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</si>
  <si>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</si>
  <si>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</si>
  <si>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</si>
  <si>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</si>
  <si>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</si>
  <si>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</si>
  <si>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</si>
  <si>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</si>
  <si>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</si>
  <si>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</si>
  <si>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</si>
  <si>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</si>
  <si>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</si>
  <si>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</si>
  <si>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</si>
  <si>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</si>
  <si>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</si>
  <si>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</si>
  <si>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</si>
  <si>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</si>
  <si>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</si>
  <si>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</si>
  <si>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</si>
  <si>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</si>
  <si>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</si>
  <si>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</si>
  <si>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</si>
  <si>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</si>
  <si>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</si>
  <si>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</si>
  <si>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</si>
  <si>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</si>
  <si>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</si>
  <si>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</si>
  <si>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</si>
  <si>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</si>
  <si>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</si>
  <si>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</si>
  <si>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</si>
  <si>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</si>
  <si>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</si>
  <si>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</si>
  <si>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</si>
  <si>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</si>
  <si>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</si>
  <si>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</si>
  <si>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</si>
  <si>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</si>
  <si>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</si>
  <si>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</si>
  <si>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</si>
  <si>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</si>
  <si>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</si>
  <si>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</si>
  <si>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</si>
  <si>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</si>
  <si>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</si>
  <si>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</si>
  <si>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</si>
  <si>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</si>
  <si>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</si>
  <si>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</si>
  <si>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</si>
  <si>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</si>
  <si>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</si>
  <si>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</si>
  <si>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</si>
  <si>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</si>
  <si>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</si>
  <si>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</si>
  <si>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</si>
  <si>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</si>
  <si>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</si>
  <si>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</si>
  <si>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</si>
  <si>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</si>
  <si>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</si>
  <si>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</si>
  <si>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</si>
  <si>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</si>
  <si>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</si>
  <si>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</si>
  <si>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</si>
  <si>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</si>
  <si>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</si>
  <si>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</si>
  <si>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</si>
  <si>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</si>
  <si>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</si>
  <si>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</si>
  <si>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</si>
  <si>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</si>
  <si>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</si>
  <si>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</si>
  <si>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</si>
  <si>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</si>
  <si>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</si>
  <si>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</si>
  <si>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</si>
  <si>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</si>
  <si>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</si>
  <si>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</si>
  <si>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</si>
  <si>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</si>
  <si>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</si>
  <si>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</si>
  <si>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</si>
  <si>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</si>
  <si>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</si>
  <si>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</si>
  <si>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</si>
  <si>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</si>
  <si>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</si>
  <si>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</si>
  <si>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</si>
  <si>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</si>
  <si>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</si>
  <si>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</si>
  <si>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</si>
  <si>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</si>
  <si>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</si>
  <si>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</si>
  <si>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</si>
  <si>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</si>
  <si>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</si>
  <si>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</si>
  <si>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</si>
  <si>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</si>
  <si>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</si>
  <si>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</si>
  <si>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</si>
  <si>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</si>
  <si>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</si>
  <si>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</si>
  <si>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</si>
  <si>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</si>
  <si>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</si>
  <si>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</si>
  <si>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</si>
  <si>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</si>
  <si>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</si>
  <si>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</si>
  <si>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</si>
  <si>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</si>
  <si>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</si>
  <si>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</si>
  <si>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</si>
  <si>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</si>
  <si>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</si>
  <si>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</si>
  <si>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</si>
  <si>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</si>
  <si>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</si>
  <si>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</si>
  <si>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</si>
  <si>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</si>
  <si>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</si>
  <si>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</si>
  <si>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</si>
  <si>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</si>
  <si>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</si>
  <si>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</si>
  <si>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</si>
  <si>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</si>
  <si>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</si>
  <si>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</si>
  <si>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</si>
  <si>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</si>
  <si>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</si>
  <si>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</si>
  <si>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</si>
  <si>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</si>
  <si>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</si>
  <si>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</si>
  <si>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</si>
  <si>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</si>
  <si>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</si>
  <si>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</si>
  <si>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</si>
  <si>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</si>
  <si>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</si>
  <si>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</si>
  <si>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</si>
  <si>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</si>
  <si>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</si>
  <si>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</si>
  <si>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</si>
  <si>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</si>
  <si>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</si>
  <si>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</si>
  <si>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</si>
  <si>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</si>
  <si>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</si>
  <si>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</si>
  <si>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</si>
  <si>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</si>
  <si>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</si>
  <si>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</si>
  <si>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</si>
  <si>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</si>
  <si>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</si>
  <si>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</si>
  <si>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</si>
  <si>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</si>
  <si>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</si>
  <si>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</si>
  <si>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</si>
  <si>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</si>
  <si>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</si>
  <si>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</si>
  <si>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</si>
  <si>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</si>
  <si>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</si>
  <si>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</si>
  <si>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</si>
  <si>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</si>
  <si>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</si>
  <si>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</si>
  <si>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</si>
  <si>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</si>
  <si>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</si>
  <si>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</si>
  <si>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</si>
  <si>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</si>
  <si>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</si>
  <si>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</si>
  <si>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</si>
  <si>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</si>
  <si>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</si>
  <si>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</si>
  <si>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</si>
  <si>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</si>
  <si>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</si>
  <si>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</si>
  <si>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</si>
  <si>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</si>
  <si>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</si>
  <si>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</si>
  <si>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</si>
  <si>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</si>
  <si>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</si>
  <si>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</si>
  <si>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</si>
  <si>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</si>
  <si>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</si>
  <si>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</si>
  <si>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</si>
  <si>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</si>
  <si>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</si>
  <si>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</si>
  <si>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</si>
  <si>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</si>
  <si>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</si>
  <si>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</si>
  <si>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</si>
  <si>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</si>
  <si>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</si>
  <si>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</si>
  <si>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</si>
  <si>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</si>
  <si>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</si>
  <si>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</si>
  <si>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</si>
  <si>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</si>
  <si>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</si>
  <si>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</si>
  <si>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</si>
  <si>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</si>
  <si>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</si>
  <si>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</si>
  <si>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</si>
  <si>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</si>
  <si>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</si>
  <si>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</si>
  <si>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</si>
  <si>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</si>
  <si>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</si>
  <si>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</si>
  <si>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</si>
  <si>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</si>
  <si>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</si>
  <si>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</si>
  <si>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</si>
  <si>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</si>
  <si>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</si>
  <si>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</si>
  <si>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</si>
  <si>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</si>
  <si>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</si>
  <si>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</si>
  <si>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</si>
  <si>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</si>
  <si>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</si>
  <si>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</si>
  <si>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</si>
  <si>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</si>
  <si>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</si>
  <si>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</si>
  <si>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</si>
  <si>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</si>
  <si>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</si>
  <si>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</si>
  <si>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</si>
  <si>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</si>
  <si>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</si>
  <si>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</si>
  <si>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</si>
  <si>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</si>
  <si>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</si>
  <si>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</si>
  <si>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</si>
  <si>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</si>
  <si>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</si>
  <si>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</si>
  <si>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</si>
  <si>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</si>
  <si>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</si>
  <si>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</si>
  <si>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</si>
  <si>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</si>
  <si>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</si>
  <si>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</si>
  <si>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</si>
  <si>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</si>
  <si>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</si>
  <si>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</si>
  <si>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</si>
  <si>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</si>
  <si>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</si>
  <si>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</si>
  <si>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</si>
  <si>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</si>
  <si>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</si>
  <si>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</si>
  <si>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</si>
  <si>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</si>
  <si>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</si>
  <si>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</si>
  <si>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</si>
  <si>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</si>
  <si>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</si>
  <si>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</si>
  <si>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</si>
  <si>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</si>
  <si>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</si>
  <si>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</si>
  <si>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</si>
  <si>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</si>
  <si>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</si>
  <si>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</si>
  <si>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</si>
  <si>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</si>
  <si>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</si>
  <si>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</si>
  <si>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</si>
  <si>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</si>
  <si>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</si>
  <si>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</si>
  <si>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</si>
  <si>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</si>
  <si>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</si>
  <si>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</si>
  <si>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</si>
  <si>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</si>
  <si>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</si>
  <si>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</si>
  <si>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</si>
  <si>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</si>
  <si>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</si>
  <si>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</si>
  <si>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</si>
  <si>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</si>
  <si>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</si>
  <si>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</si>
  <si>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</si>
  <si>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</si>
  <si>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</si>
  <si>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</si>
  <si>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</si>
  <si>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</si>
  <si>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</si>
  <si>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</si>
  <si>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</si>
  <si>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</si>
  <si>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</si>
  <si>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</si>
  <si>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</si>
  <si>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</si>
  <si>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</si>
  <si>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</si>
  <si>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</si>
  <si>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</si>
  <si>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</si>
  <si>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</si>
  <si>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</si>
  <si>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</si>
  <si>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</si>
  <si>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</si>
  <si>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</si>
  <si>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</si>
  <si>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</si>
  <si>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</si>
  <si>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</si>
  <si>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</si>
  <si>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</si>
  <si>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</si>
  <si>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</si>
  <si>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</si>
  <si>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</si>
  <si>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</si>
  <si>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</si>
  <si>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</si>
  <si>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</si>
  <si>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</si>
  <si>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</si>
  <si>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</si>
  <si>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</si>
  <si>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</si>
  <si>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</si>
  <si>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</si>
  <si>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</si>
  <si>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</si>
  <si>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</si>
  <si>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</si>
  <si>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</si>
  <si>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</si>
  <si>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</si>
  <si>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</si>
  <si>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</si>
  <si>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</si>
  <si>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</si>
  <si>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</si>
  <si>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</si>
  <si>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</si>
  <si>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</si>
  <si>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</si>
  <si>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</si>
  <si>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</si>
  <si>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</si>
  <si>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</si>
  <si>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</si>
  <si>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</si>
  <si>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</si>
  <si>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</si>
  <si>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</si>
  <si>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</si>
  <si>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</si>
  <si>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</si>
  <si>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</si>
  <si>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</si>
  <si>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</si>
  <si>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</si>
  <si>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</si>
  <si>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</si>
  <si>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</si>
  <si>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</si>
  <si>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</si>
  <si>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</si>
  <si>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</si>
  <si>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</si>
  <si>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</si>
  <si>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</si>
  <si>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</si>
  <si>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</si>
  <si>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</si>
  <si>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</si>
  <si>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</si>
  <si>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</si>
  <si>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</si>
  <si>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</si>
  <si>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</si>
  <si>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</si>
  <si>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</si>
  <si>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</si>
  <si>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</si>
  <si>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</si>
  <si>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</si>
  <si>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</si>
  <si>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</si>
  <si>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</si>
  <si>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</si>
  <si>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</si>
  <si>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</si>
  <si>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</si>
  <si>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</si>
  <si>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</si>
  <si>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</si>
  <si>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</si>
  <si>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</si>
  <si>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</si>
  <si>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</si>
  <si>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</si>
  <si>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</si>
  <si>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</si>
  <si>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</si>
  <si>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</si>
  <si>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</si>
  <si>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</si>
  <si>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</si>
  <si>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</si>
  <si>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</si>
  <si>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</si>
  <si>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</si>
  <si>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</si>
  <si>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</si>
  <si>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</si>
  <si>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</si>
  <si>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</si>
  <si>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</si>
  <si>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</si>
  <si>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</si>
  <si>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</si>
  <si>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</si>
  <si>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</si>
  <si>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</si>
  <si>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</si>
  <si>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</si>
  <si>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</si>
  <si>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</si>
  <si>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</si>
  <si>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</si>
  <si>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</si>
  <si>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</si>
  <si>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</si>
  <si>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</si>
  <si>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</si>
  <si>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</si>
  <si>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</si>
  <si>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</si>
  <si>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</si>
  <si>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</si>
  <si>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</si>
  <si>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</si>
  <si>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</si>
  <si>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</si>
  <si>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</si>
  <si>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</si>
  <si>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</si>
  <si>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</si>
  <si>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</si>
  <si>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</si>
  <si>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</si>
  <si>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</si>
  <si>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</si>
  <si>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</si>
  <si>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</si>
  <si>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</si>
  <si>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</si>
  <si>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</si>
  <si>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</si>
  <si>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</si>
  <si>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</si>
  <si>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</si>
  <si>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</si>
  <si>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</si>
  <si>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</si>
  <si>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</si>
  <si>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</si>
  <si>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</si>
  <si>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</si>
  <si>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</si>
  <si>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</si>
  <si>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</si>
  <si>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</si>
  <si>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</si>
  <si>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</si>
  <si>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</si>
  <si>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</si>
  <si>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</si>
  <si>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</si>
  <si>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</si>
  <si>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</si>
  <si>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</si>
  <si>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</si>
  <si>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</si>
  <si>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</si>
  <si>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</si>
  <si>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</si>
  <si>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</si>
  <si>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</si>
  <si>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</si>
  <si>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</si>
  <si>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</si>
  <si>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</si>
  <si>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</si>
  <si>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</si>
  <si>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</si>
  <si>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</si>
  <si>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</si>
  <si>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</si>
  <si>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</si>
  <si>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</si>
  <si>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</si>
  <si>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</si>
  <si>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</si>
  <si>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</si>
  <si>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</si>
  <si>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</si>
  <si>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</si>
  <si>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</si>
  <si>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</si>
  <si>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</si>
  <si>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</si>
  <si>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</si>
  <si>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</si>
  <si>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</si>
  <si>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</si>
  <si>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</si>
  <si>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</si>
  <si>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</si>
  <si>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</si>
  <si>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</si>
  <si>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</si>
  <si>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</si>
  <si>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</si>
  <si>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</si>
  <si>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</si>
  <si>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</si>
  <si>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</si>
  <si>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</si>
  <si>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</si>
  <si>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</si>
  <si>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</si>
  <si>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</si>
  <si>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</si>
  <si>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</si>
  <si>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</si>
  <si>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</si>
  <si>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</si>
  <si>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</si>
  <si>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</si>
  <si>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</si>
  <si>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</si>
  <si>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</si>
  <si>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</si>
  <si>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</si>
  <si>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</si>
  <si>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</si>
  <si>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</si>
  <si>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</si>
  <si>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</si>
  <si>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</si>
  <si>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</si>
  <si>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</si>
  <si>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</si>
  <si>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</si>
  <si>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</si>
  <si>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</si>
  <si>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</si>
  <si>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</si>
  <si>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</si>
  <si>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</si>
  <si>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</si>
  <si>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</si>
  <si>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</si>
  <si>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</si>
  <si>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</si>
  <si>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</si>
  <si>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</si>
  <si>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</si>
  <si>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</si>
  <si>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</si>
  <si>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</si>
  <si>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</si>
  <si>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</si>
  <si>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</si>
  <si>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</si>
  <si>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</si>
  <si>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</si>
  <si>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</si>
  <si>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</si>
  <si>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</si>
  <si>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</si>
  <si>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</si>
  <si>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</si>
  <si>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</si>
  <si>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</si>
  <si>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</si>
  <si>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</si>
  <si>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</si>
  <si>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</si>
  <si>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</si>
  <si>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</si>
  <si>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</si>
  <si>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</si>
  <si>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</si>
  <si>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</si>
  <si>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</si>
  <si>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</si>
  <si>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</si>
  <si>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</si>
  <si>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</si>
  <si>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</si>
  <si>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</si>
  <si>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</si>
  <si>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</si>
  <si>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</si>
  <si>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</si>
  <si>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</si>
  <si>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</si>
  <si>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</si>
  <si>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</si>
  <si>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</si>
  <si>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</si>
  <si>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</si>
  <si>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</si>
  <si>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</si>
  <si>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</si>
  <si>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</si>
  <si>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</si>
  <si>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</si>
  <si>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</si>
  <si>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</si>
  <si>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</si>
  <si>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</si>
  <si>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</si>
  <si>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</si>
  <si>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</si>
  <si>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</si>
  <si>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</si>
  <si>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</si>
  <si>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</si>
  <si>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</si>
  <si>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</si>
  <si>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</si>
  <si>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</si>
  <si>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</si>
  <si>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</si>
  <si>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</si>
  <si>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</si>
  <si>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</si>
  <si>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</si>
  <si>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</si>
  <si>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</si>
  <si>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</si>
  <si>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</si>
  <si>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</si>
  <si>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</si>
  <si>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</si>
  <si>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</si>
  <si>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</si>
  <si>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</si>
  <si>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</si>
  <si>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</si>
  <si>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</si>
  <si>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</si>
  <si>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</si>
  <si>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</si>
  <si>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</si>
  <si>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</si>
  <si>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</si>
  <si>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</si>
  <si>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</si>
  <si>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</si>
  <si>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</si>
  <si>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</si>
  <si>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</si>
  <si>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</si>
  <si>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</si>
  <si>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</si>
  <si>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</si>
  <si>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</si>
  <si>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</si>
  <si>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</si>
  <si>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</si>
  <si>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</si>
  <si>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</si>
  <si>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</si>
  <si>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</si>
  <si>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</si>
  <si>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</si>
  <si>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</si>
  <si>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</si>
  <si>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</si>
  <si>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</si>
  <si>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</si>
  <si>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</si>
  <si>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</si>
  <si>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</si>
  <si>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</si>
  <si>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</si>
  <si>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</si>
  <si>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</si>
  <si>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</si>
  <si>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</si>
  <si>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</si>
  <si>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</si>
  <si>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</si>
  <si>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</si>
  <si>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</si>
  <si>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</si>
  <si>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</si>
  <si>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</si>
  <si>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</si>
  <si>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</si>
  <si>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</si>
  <si>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</si>
  <si>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</si>
  <si>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</si>
  <si>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</si>
  <si>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</si>
  <si>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</si>
  <si>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</si>
  <si>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</si>
  <si>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</si>
  <si>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</si>
  <si>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</si>
  <si>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</si>
  <si>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</si>
  <si>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</si>
  <si>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</si>
  <si>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</si>
  <si>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</si>
  <si>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</si>
  <si>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</si>
  <si>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</si>
  <si>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</si>
  <si>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</si>
  <si>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</si>
  <si>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</si>
  <si>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</si>
  <si>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</si>
  <si>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</si>
  <si>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</si>
  <si>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</si>
  <si>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</si>
  <si>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</si>
  <si>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</si>
  <si>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</si>
  <si>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</si>
  <si>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</si>
  <si>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</si>
  <si>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</si>
  <si>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</si>
  <si>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</si>
  <si>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</si>
  <si>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</si>
  <si>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</si>
  <si>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</si>
  <si>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</si>
  <si>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</si>
  <si>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</si>
  <si>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</si>
  <si>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</si>
  <si>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</si>
  <si>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</si>
  <si>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</si>
  <si>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</si>
  <si>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</si>
  <si>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</si>
  <si>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</si>
  <si>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</si>
  <si>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</si>
  <si>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</si>
  <si>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</si>
  <si>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</si>
  <si>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</si>
  <si>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</si>
  <si>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</si>
  <si>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</si>
  <si>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</si>
  <si>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</si>
  <si>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</si>
  <si>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</si>
  <si>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</si>
  <si>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</si>
  <si>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</si>
  <si>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</si>
  <si>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</si>
  <si>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</si>
  <si>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</si>
  <si>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</si>
  <si>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</si>
  <si>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</si>
  <si>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</si>
  <si>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</si>
  <si>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</si>
  <si>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</si>
  <si>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</si>
  <si>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</si>
  <si>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</si>
  <si>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</si>
  <si>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</si>
  <si>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</si>
  <si>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</si>
  <si>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</si>
  <si>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</si>
  <si>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</si>
  <si>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</si>
  <si>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</si>
  <si>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</si>
  <si>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</si>
  <si>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</si>
  <si>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</si>
  <si>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</si>
  <si>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</si>
  <si>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</si>
  <si>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</si>
  <si>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</si>
  <si>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</si>
  <si>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</si>
  <si>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</si>
  <si>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</si>
  <si>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</si>
  <si>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</si>
  <si>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</si>
  <si>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</si>
  <si>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</si>
  <si>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</si>
  <si>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</si>
  <si>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</si>
  <si>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</si>
  <si>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</si>
  <si>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</si>
  <si>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</si>
  <si>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</si>
  <si>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</si>
  <si>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</si>
  <si>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</si>
  <si>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</si>
  <si>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</si>
  <si>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</si>
  <si>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</si>
  <si>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</si>
  <si>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</si>
  <si>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</si>
  <si>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</si>
  <si>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</si>
  <si>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</si>
  <si>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</si>
  <si>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</si>
  <si>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</si>
  <si>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</si>
  <si>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</si>
  <si>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</si>
  <si>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</si>
  <si>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</si>
  <si>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</si>
  <si>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</si>
  <si>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</si>
  <si>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</si>
  <si>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</si>
  <si>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</si>
  <si>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</si>
  <si>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</si>
  <si>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</si>
  <si>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</si>
  <si>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</si>
  <si>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</si>
  <si>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</si>
  <si>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</si>
  <si>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</si>
  <si>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</si>
  <si>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</si>
  <si>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</si>
  <si>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</si>
  <si>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</si>
  <si>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</si>
  <si>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</si>
  <si>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</si>
  <si>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</si>
  <si>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</si>
  <si>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</si>
  <si>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</si>
  <si>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</si>
  <si>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</si>
  <si>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</si>
  <si>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</si>
  <si>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</si>
  <si>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</si>
  <si>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</si>
  <si>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</si>
  <si>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</si>
  <si>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</si>
  <si>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</si>
  <si>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</si>
  <si>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</si>
  <si>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</si>
  <si>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</si>
  <si>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</si>
  <si>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</si>
  <si>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</si>
  <si>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</si>
  <si>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</si>
  <si>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</si>
  <si>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</si>
  <si>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</si>
  <si>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</si>
  <si>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</si>
  <si>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</si>
  <si>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</si>
  <si>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</si>
  <si>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</si>
  <si>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</si>
  <si>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</si>
  <si>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</si>
  <si>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</si>
  <si>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</si>
  <si>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</si>
  <si>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</si>
  <si>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</si>
  <si>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</si>
  <si>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</si>
  <si>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</si>
  <si>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</si>
  <si>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</si>
  <si>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</si>
  <si>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</si>
  <si>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</si>
  <si>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</si>
  <si>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</si>
  <si>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</si>
  <si>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</si>
  <si>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</si>
  <si>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</si>
  <si>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</si>
  <si>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</si>
  <si>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</si>
  <si>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</si>
  <si>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</si>
  <si>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</si>
  <si>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</si>
  <si>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</si>
  <si>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</si>
  <si>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</si>
  <si>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</si>
  <si>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</si>
  <si>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</si>
  <si>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</si>
  <si>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</si>
  <si>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</si>
  <si>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</si>
  <si>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</si>
  <si>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</si>
  <si>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</si>
  <si>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</si>
  <si>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</si>
  <si>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</si>
  <si>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</si>
  <si>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</si>
  <si>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</si>
  <si>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</si>
  <si>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</si>
  <si>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</si>
  <si>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</si>
  <si>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</si>
  <si>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</si>
  <si>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</si>
  <si>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</si>
  <si>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</si>
  <si>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</si>
  <si>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</si>
  <si>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</si>
  <si>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</si>
  <si>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</si>
  <si>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</si>
  <si>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</si>
  <si>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</si>
  <si>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</si>
  <si>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</si>
  <si>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</si>
  <si>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</si>
  <si>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</si>
  <si>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</si>
  <si>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</si>
  <si>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</si>
  <si>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</si>
  <si>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</si>
  <si>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</si>
  <si>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</si>
  <si>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</si>
  <si>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</si>
  <si>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</si>
  <si>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</si>
  <si>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</si>
  <si>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</si>
  <si>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</si>
  <si>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</si>
  <si>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</si>
  <si>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</si>
  <si>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</si>
  <si>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</si>
  <si>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</si>
  <si>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</si>
  <si>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</si>
  <si>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</si>
  <si>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</si>
  <si>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</si>
  <si>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</si>
  <si>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</si>
  <si>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</si>
  <si>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</si>
  <si>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</si>
  <si>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</si>
  <si>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</si>
  <si>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</si>
  <si>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</si>
  <si>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</si>
  <si>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</si>
  <si>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</si>
  <si>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</si>
  <si>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</si>
  <si>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</si>
  <si>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</si>
  <si>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</si>
  <si>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</si>
  <si>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</si>
  <si>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</si>
  <si>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</si>
  <si>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</si>
  <si>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</si>
  <si>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</si>
  <si>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</si>
  <si>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</si>
  <si>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</si>
  <si>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</si>
  <si>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</si>
  <si>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</si>
  <si>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</si>
  <si>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</si>
  <si>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</si>
  <si>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</si>
  <si>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</si>
  <si>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</si>
  <si>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</si>
  <si>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</si>
  <si>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</si>
  <si>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</si>
  <si>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</si>
  <si>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</si>
  <si>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</si>
  <si>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</si>
  <si>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</si>
  <si>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</si>
  <si>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</si>
  <si>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</si>
  <si>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</si>
  <si>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</si>
  <si>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</si>
  <si>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</si>
  <si>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</si>
  <si>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</si>
  <si>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</si>
  <si>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</si>
  <si>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</si>
  <si>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</si>
  <si>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</si>
  <si>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</si>
  <si>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</si>
  <si>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</si>
  <si>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</si>
  <si>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</si>
  <si>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</si>
  <si>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</si>
  <si>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</si>
  <si>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</si>
  <si>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</si>
  <si>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</si>
  <si>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</si>
  <si>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</si>
  <si>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</si>
  <si>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</si>
  <si>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</si>
  <si>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</si>
  <si>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</si>
  <si>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</si>
  <si>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</si>
  <si>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</si>
  <si>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</si>
  <si>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</si>
  <si>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</si>
  <si>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</si>
  <si>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</si>
  <si>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</si>
  <si>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</si>
  <si>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</si>
  <si>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</si>
  <si>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</si>
  <si>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</si>
  <si>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</si>
  <si>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</si>
  <si>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</si>
  <si>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</si>
  <si>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</si>
  <si>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</si>
  <si>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</si>
  <si>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</si>
  <si>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</si>
  <si>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</si>
  <si>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</si>
  <si>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</si>
  <si>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</si>
  <si>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</si>
  <si>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</si>
  <si>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</si>
  <si>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</si>
  <si>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</si>
  <si>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</si>
  <si>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</si>
  <si>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</si>
  <si>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</si>
  <si>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</si>
  <si>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</si>
  <si>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</si>
  <si>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</si>
  <si>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</si>
  <si>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</si>
  <si>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</si>
  <si>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</si>
  <si>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</si>
  <si>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</si>
  <si>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</si>
  <si>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</si>
  <si>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</si>
  <si>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</si>
  <si>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</si>
  <si>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</si>
  <si>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</si>
  <si>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</si>
  <si>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</si>
  <si>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</si>
  <si>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</si>
  <si>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</si>
  <si>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</si>
  <si>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</si>
  <si>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</si>
  <si>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</si>
  <si>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</si>
  <si>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</si>
  <si>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</si>
  <si>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</si>
  <si>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</si>
  <si>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</si>
  <si>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</si>
  <si>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</si>
  <si>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</si>
  <si>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</si>
  <si>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</si>
  <si>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</si>
  <si>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</si>
  <si>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</si>
  <si>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</si>
  <si>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</si>
  <si>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</si>
  <si>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</si>
  <si>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</si>
  <si>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</si>
  <si>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</si>
  <si>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</si>
  <si>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</si>
  <si>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</si>
  <si>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</si>
  <si>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</si>
  <si>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</si>
  <si>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</si>
  <si>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</si>
  <si>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</si>
  <si>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</si>
  <si>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</si>
  <si>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</si>
  <si>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</si>
  <si>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</si>
  <si>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</si>
  <si>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</si>
  <si>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</si>
  <si>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</si>
  <si>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</si>
  <si>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</si>
  <si>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</si>
  <si>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</si>
  <si>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</si>
  <si>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</si>
  <si>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</si>
  <si>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</si>
  <si>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</si>
  <si>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</si>
  <si>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</si>
  <si>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</si>
  <si>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</si>
  <si>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</si>
  <si>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</si>
  <si>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</si>
  <si>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</si>
  <si>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</si>
  <si>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</si>
  <si>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</si>
  <si>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</si>
  <si>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</si>
  <si>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</si>
  <si>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</si>
  <si>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</si>
  <si>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</si>
  <si>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</si>
  <si>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</si>
  <si>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</si>
  <si>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</si>
  <si>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</si>
  <si>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</si>
  <si>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</si>
  <si>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</si>
  <si>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</si>
  <si>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</si>
  <si>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</si>
  <si>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</si>
  <si>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</si>
  <si>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</si>
  <si>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</si>
  <si>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</si>
  <si>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</si>
  <si>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</si>
  <si>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</si>
  <si>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</si>
  <si>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</si>
  <si>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</si>
  <si>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</si>
  <si>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</si>
  <si>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</si>
  <si>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</si>
  <si>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</si>
  <si>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</si>
  <si>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</si>
  <si>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</si>
  <si>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</si>
  <si>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</si>
  <si>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</si>
  <si>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</si>
  <si>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</si>
  <si>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</si>
  <si>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</si>
  <si>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</si>
  <si>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</si>
  <si>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</si>
  <si>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</si>
  <si>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</si>
  <si>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</si>
  <si>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</si>
  <si>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</si>
  <si>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</si>
  <si>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</si>
  <si>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</si>
  <si>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</si>
  <si>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</si>
  <si>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</si>
  <si>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</si>
  <si>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</si>
  <si>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</si>
  <si>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</si>
  <si>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</si>
  <si>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</si>
  <si>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</si>
  <si>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</si>
  <si>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</si>
  <si>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</si>
  <si>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</si>
  <si>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</si>
  <si>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</si>
  <si>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</si>
  <si>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</si>
  <si>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</si>
  <si>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</si>
  <si>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</si>
  <si>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</si>
  <si>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</si>
  <si>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</si>
  <si>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</si>
  <si>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</si>
  <si>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</si>
  <si>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</si>
  <si>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</si>
  <si>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</si>
  <si>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</si>
  <si>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</si>
  <si>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</si>
  <si>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</si>
  <si>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</si>
  <si>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</si>
  <si>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</si>
  <si>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</si>
  <si>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</si>
  <si>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</si>
  <si>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</si>
  <si>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</si>
  <si>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</si>
  <si>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</si>
  <si>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</si>
  <si>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</si>
  <si>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</si>
  <si>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</si>
  <si>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</si>
  <si>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</si>
  <si>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</si>
  <si>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</si>
  <si>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</si>
  <si>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</si>
  <si>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</si>
  <si>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</si>
  <si>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</si>
  <si>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</si>
  <si>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</si>
  <si>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</si>
  <si>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</si>
  <si>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</si>
  <si>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</si>
  <si>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</si>
  <si>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</si>
  <si>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</si>
  <si>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</si>
  <si>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</si>
  <si>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</si>
  <si>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</si>
  <si>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</si>
  <si>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</si>
  <si>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</si>
  <si>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</si>
  <si>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</si>
  <si>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</si>
  <si>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</si>
  <si>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</si>
  <si>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</si>
  <si>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</si>
  <si>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</si>
  <si>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</si>
  <si>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</si>
  <si>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</si>
  <si>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</si>
  <si>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</si>
  <si>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</si>
  <si>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</si>
  <si>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</si>
  <si>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</si>
  <si>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</si>
  <si>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</si>
  <si>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</si>
  <si>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</si>
  <si>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</si>
  <si>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</si>
  <si>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</si>
  <si>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</si>
  <si>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</si>
  <si>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</si>
  <si>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</si>
  <si>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</si>
  <si>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</si>
  <si>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</si>
  <si>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</si>
  <si>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</si>
  <si>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</si>
  <si>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</si>
  <si>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</si>
  <si>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</si>
  <si>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</si>
  <si>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</si>
  <si>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</si>
  <si>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</si>
  <si>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</si>
  <si>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</si>
  <si>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</si>
  <si>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</si>
  <si>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</si>
  <si>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</si>
  <si>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</si>
  <si>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</si>
  <si>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</si>
  <si>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</si>
  <si>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</si>
  <si>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</si>
  <si>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</si>
  <si>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</si>
  <si>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</si>
  <si>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</si>
  <si>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</si>
  <si>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</si>
  <si>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</si>
  <si>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</si>
  <si>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</si>
  <si>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</si>
  <si>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</si>
  <si>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</si>
  <si>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</si>
  <si>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</si>
  <si>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</si>
  <si>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</si>
  <si>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</si>
  <si>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</si>
  <si>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</si>
  <si>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</si>
  <si>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</si>
  <si>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</si>
  <si>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</si>
  <si>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</si>
  <si>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</si>
  <si>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</si>
  <si>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</si>
  <si>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</si>
  <si>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</si>
  <si>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</si>
  <si>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</si>
  <si>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</si>
  <si>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</si>
  <si>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</si>
  <si>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</si>
  <si>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</si>
  <si>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</si>
  <si>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</si>
  <si>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</si>
  <si>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</si>
  <si>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</si>
  <si>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</si>
  <si>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</si>
  <si>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</si>
  <si>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</si>
  <si>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</si>
  <si>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</si>
  <si>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</si>
  <si>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</si>
  <si>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</si>
  <si>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</si>
  <si>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</si>
  <si>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</si>
  <si>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</si>
  <si>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</si>
  <si>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</si>
  <si>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</si>
  <si>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</si>
  <si>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</si>
  <si>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</si>
  <si>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</si>
  <si>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</si>
  <si>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</si>
  <si>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</si>
  <si>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</si>
  <si>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</si>
  <si>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</si>
  <si>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</si>
  <si>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</si>
  <si>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</si>
  <si>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</si>
  <si>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</si>
  <si>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</si>
  <si>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</si>
  <si>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</si>
  <si>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</si>
  <si>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</si>
  <si>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</si>
  <si>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</si>
  <si>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</si>
  <si>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</si>
  <si>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</si>
  <si>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</si>
  <si>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</si>
  <si>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</si>
  <si>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</si>
  <si>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</si>
  <si>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</si>
  <si>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</si>
  <si>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</si>
  <si>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</si>
  <si>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</si>
  <si>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</si>
  <si>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</si>
  <si>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</si>
  <si>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</si>
  <si>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</si>
  <si>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</si>
  <si>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</si>
  <si>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</si>
  <si>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</si>
  <si>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</si>
  <si>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</si>
  <si>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</si>
  <si>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</si>
  <si>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</si>
  <si>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</si>
  <si>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</si>
  <si>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</si>
  <si>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</si>
  <si>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</si>
  <si>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</si>
  <si>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</si>
  <si>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</si>
  <si>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</si>
  <si>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</si>
  <si>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</si>
  <si>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</si>
  <si>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</si>
  <si>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</si>
  <si>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</si>
  <si>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</si>
  <si>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</si>
  <si>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</si>
  <si>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</si>
  <si>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</si>
  <si>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</si>
  <si>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</si>
  <si>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</si>
  <si>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</si>
  <si>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</si>
  <si>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</si>
  <si>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</si>
  <si>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</si>
  <si>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</si>
  <si>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</si>
  <si>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</si>
  <si>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</si>
  <si>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</si>
  <si>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</si>
  <si>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</si>
  <si>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</si>
  <si>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</si>
  <si>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</si>
  <si>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</si>
  <si>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</si>
  <si>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</si>
  <si>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</si>
  <si>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</si>
  <si>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</si>
  <si>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</si>
  <si>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</si>
  <si>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</si>
  <si>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</si>
  <si>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</si>
  <si>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</si>
  <si>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</si>
  <si>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</si>
  <si>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</si>
  <si>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</si>
  <si>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</si>
  <si>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</si>
  <si>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</si>
  <si>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</si>
  <si>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</si>
  <si>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</si>
  <si>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</si>
  <si>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</si>
  <si>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</si>
  <si>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</si>
  <si>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</si>
  <si>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</si>
  <si>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</si>
  <si>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</si>
  <si>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</si>
  <si>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</si>
  <si>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</si>
  <si>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</si>
  <si>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</si>
  <si>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</si>
  <si>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</si>
  <si>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</si>
  <si>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</si>
  <si>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</si>
  <si>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</si>
  <si>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</si>
  <si>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</si>
  <si>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</si>
  <si>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</si>
  <si>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</si>
  <si>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</si>
  <si>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</si>
  <si>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</si>
  <si>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</si>
  <si>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</si>
  <si>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</si>
  <si>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</si>
  <si>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</si>
  <si>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</si>
  <si>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</si>
  <si>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</si>
  <si>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</si>
  <si>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</si>
  <si>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</si>
  <si>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</si>
  <si>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</si>
  <si>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</si>
  <si>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</si>
  <si>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</si>
  <si>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</si>
  <si>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</si>
  <si>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</si>
  <si>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</si>
  <si>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</si>
  <si>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</si>
  <si>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</si>
  <si>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</si>
  <si>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</si>
  <si>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</si>
  <si>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</si>
  <si>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</si>
  <si>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</si>
  <si>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</si>
  <si>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</si>
  <si>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</si>
  <si>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</si>
  <si>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</si>
  <si>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</si>
  <si>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</si>
  <si>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</si>
  <si>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</si>
  <si>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</si>
  <si>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</si>
  <si>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</si>
  <si>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</si>
  <si>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</si>
  <si>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</si>
  <si>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</si>
  <si>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</si>
  <si>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</si>
  <si>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</si>
  <si>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</si>
  <si>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</si>
  <si>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</si>
  <si>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</si>
  <si>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</si>
  <si>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</si>
  <si>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</si>
  <si>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</si>
  <si>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</si>
  <si>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</si>
  <si>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</si>
  <si>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</si>
  <si>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</si>
  <si>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</si>
  <si>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</si>
  <si>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</si>
  <si>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</si>
  <si>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</si>
  <si>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</si>
  <si>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</si>
  <si>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</si>
  <si>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</si>
  <si>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</si>
  <si>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</si>
  <si>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</si>
  <si>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</si>
  <si>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</si>
  <si>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</si>
  <si>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</si>
  <si>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</si>
  <si>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</si>
  <si>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</si>
  <si>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</si>
  <si>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</si>
  <si>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</si>
  <si>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</si>
  <si>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</si>
  <si>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</si>
  <si>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</si>
  <si>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</si>
  <si>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</si>
  <si>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</si>
  <si>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</si>
  <si>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</si>
  <si>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</si>
  <si>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</si>
  <si>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</si>
  <si>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</si>
  <si>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</si>
  <si>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</si>
  <si>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</si>
  <si>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</si>
  <si>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</si>
  <si>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</si>
  <si>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</si>
  <si>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</si>
  <si>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</si>
  <si>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</si>
  <si>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</si>
  <si>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</si>
  <si>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</si>
  <si>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</si>
  <si>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</si>
  <si>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</si>
  <si>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</si>
  <si>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</si>
  <si>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</si>
  <si>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</si>
  <si>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</si>
  <si>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</si>
  <si>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</si>
  <si>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</si>
  <si>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</si>
  <si>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</si>
  <si>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</si>
  <si>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</si>
  <si>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</si>
  <si>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</si>
  <si>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</si>
  <si>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</si>
  <si>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</si>
  <si>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</si>
  <si>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</si>
  <si>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</si>
  <si>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</si>
  <si>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</si>
  <si>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</si>
  <si>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</si>
  <si>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</si>
  <si>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</si>
  <si>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</si>
  <si>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</si>
  <si>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</si>
  <si>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</si>
  <si>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</si>
  <si>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</si>
  <si>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</si>
  <si>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</si>
  <si>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</si>
  <si>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</si>
  <si>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</si>
  <si>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</si>
  <si>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</si>
  <si>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</si>
  <si>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</si>
  <si>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</si>
  <si>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</si>
  <si>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</si>
  <si>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</si>
  <si>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</si>
  <si>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</si>
  <si>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</si>
  <si>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</si>
  <si>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</si>
  <si>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</si>
  <si>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</si>
  <si>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</si>
  <si>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</si>
  <si>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</si>
  <si>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</si>
  <si>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</si>
  <si>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</si>
  <si>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</si>
  <si>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</si>
  <si>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</si>
  <si>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</si>
  <si>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</si>
  <si>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</si>
  <si>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</si>
  <si>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</si>
  <si>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</si>
  <si>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</si>
  <si>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</si>
  <si>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</si>
  <si>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</si>
  <si>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</si>
  <si>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</si>
  <si>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</si>
  <si>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</si>
  <si>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</si>
  <si>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</si>
  <si>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</si>
  <si>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</si>
  <si>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</si>
  <si>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</si>
  <si>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</si>
  <si>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</si>
  <si>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</si>
  <si>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</si>
  <si>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</si>
  <si>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</si>
  <si>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</si>
  <si>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</si>
  <si>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</si>
  <si>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</si>
  <si>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</si>
  <si>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</si>
  <si>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</si>
  <si>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</si>
  <si>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</si>
  <si>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</si>
  <si>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</si>
  <si>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</si>
  <si>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</si>
  <si>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</si>
  <si>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</si>
  <si>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</si>
  <si>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</si>
  <si>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</si>
  <si>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</si>
  <si>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</si>
  <si>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</si>
  <si>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</si>
  <si>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</si>
  <si>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</si>
  <si>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</si>
  <si>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</si>
  <si>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</si>
  <si>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</si>
  <si>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</si>
  <si>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</si>
  <si>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</si>
  <si>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</si>
  <si>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</si>
  <si>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</si>
  <si>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</si>
  <si>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</si>
  <si>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</si>
  <si>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</si>
  <si>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</si>
  <si>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</si>
  <si>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</si>
  <si>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</si>
  <si>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</si>
  <si>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</si>
  <si>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</si>
  <si>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</si>
  <si>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</si>
  <si>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</si>
  <si>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</si>
  <si>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</si>
  <si>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</si>
  <si>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</si>
  <si>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</si>
  <si>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</si>
  <si>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</si>
  <si>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</si>
  <si>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</si>
  <si>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</si>
  <si>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</si>
  <si>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</si>
  <si>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</si>
  <si>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</si>
  <si>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</si>
  <si>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</si>
  <si>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</si>
  <si>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</si>
  <si>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</si>
  <si>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</si>
  <si>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</si>
  <si>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</si>
  <si>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</si>
  <si>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</si>
  <si>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</si>
  <si>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</si>
  <si>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</si>
  <si>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</si>
  <si>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</si>
  <si>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</si>
  <si>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</si>
  <si>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</si>
  <si>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</si>
  <si>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</si>
  <si>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</si>
  <si>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</si>
  <si>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</si>
  <si>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</si>
  <si>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</si>
  <si>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</si>
  <si>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</si>
  <si>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</si>
  <si>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</si>
  <si>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</si>
  <si>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</si>
  <si>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</si>
  <si>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</si>
  <si>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</si>
  <si>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</si>
  <si>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</si>
  <si>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</si>
  <si>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</si>
  <si>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</si>
  <si>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</si>
  <si>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</si>
  <si>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</si>
  <si>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</si>
  <si>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</si>
  <si>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</si>
  <si>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</si>
  <si>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</si>
  <si>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</si>
  <si>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</si>
  <si>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</si>
  <si>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</si>
  <si>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</si>
  <si>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</si>
  <si>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</si>
  <si>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</si>
  <si>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</si>
  <si>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</si>
  <si>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</si>
  <si>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</si>
  <si>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</si>
  <si>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</si>
  <si>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</si>
  <si>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</si>
  <si>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</si>
  <si>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</si>
  <si>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</si>
  <si>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</si>
  <si>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</si>
  <si>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</si>
  <si>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</si>
  <si>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</si>
  <si>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</si>
  <si>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</si>
  <si>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</si>
  <si>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</si>
  <si>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</si>
  <si>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</si>
  <si>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</si>
  <si>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</si>
  <si>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</si>
  <si>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</si>
  <si>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</si>
  <si>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</si>
  <si>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</si>
  <si>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</si>
  <si>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</si>
  <si>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</si>
  <si>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</si>
  <si>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</si>
  <si>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</si>
  <si>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</si>
  <si>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</si>
  <si>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</si>
  <si>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</si>
  <si>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</si>
  <si>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</si>
  <si>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</si>
  <si>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</si>
  <si>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</si>
  <si>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</si>
  <si>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</si>
  <si>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</si>
  <si>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</si>
  <si>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</si>
  <si>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</si>
  <si>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</si>
  <si>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</si>
  <si>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</si>
  <si>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</si>
  <si>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</si>
  <si>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</si>
  <si>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</si>
  <si>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</si>
  <si>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</si>
  <si>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</si>
  <si>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</si>
  <si>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</si>
  <si>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</si>
  <si>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</si>
  <si>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</si>
  <si>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</si>
  <si>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</si>
  <si>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</si>
  <si>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</si>
  <si>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</si>
  <si>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</si>
  <si>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</si>
  <si>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</si>
  <si>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</si>
  <si>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</si>
  <si>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</si>
  <si>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</si>
  <si>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</si>
  <si>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</si>
  <si>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</si>
  <si>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</si>
  <si>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</si>
  <si>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</si>
  <si>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</si>
  <si>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</si>
  <si>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</si>
  <si>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</si>
  <si>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</si>
  <si>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</si>
  <si>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</si>
  <si>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</si>
  <si>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</si>
  <si>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</si>
  <si>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</si>
  <si>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</si>
  <si>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</si>
  <si>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</si>
  <si>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</si>
  <si>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</si>
  <si>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</si>
  <si>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</si>
  <si>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</si>
  <si>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</si>
  <si>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</si>
  <si>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</si>
  <si>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</si>
  <si>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</si>
  <si>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</si>
  <si>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</si>
  <si>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</si>
  <si>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</si>
  <si>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</si>
  <si>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</si>
  <si>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</si>
  <si>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</si>
  <si>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</si>
  <si>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</si>
  <si>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</si>
  <si>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</si>
  <si>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</si>
  <si>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</si>
  <si>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</si>
  <si>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</si>
  <si>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</si>
  <si>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</si>
  <si>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</si>
  <si>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</si>
  <si>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</si>
  <si>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</si>
  <si>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</si>
  <si>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</si>
  <si>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</si>
  <si>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</si>
  <si>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</si>
  <si>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</si>
  <si>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</si>
  <si>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</si>
  <si>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</si>
  <si>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</si>
  <si>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</si>
  <si>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</si>
  <si>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</si>
  <si>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</si>
  <si>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</si>
  <si>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</si>
  <si>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</si>
  <si>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</si>
  <si>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</si>
  <si>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</si>
  <si>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</si>
  <si>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</si>
  <si>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</si>
  <si>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</si>
  <si>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</si>
  <si>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</si>
  <si>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</si>
  <si>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</si>
  <si>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</si>
  <si>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</si>
  <si>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</si>
  <si>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</si>
  <si>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</si>
  <si>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</si>
  <si>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</si>
  <si>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</si>
  <si>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</si>
  <si>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</si>
  <si>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</si>
  <si>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</si>
  <si>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</si>
  <si>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</si>
  <si>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</si>
  <si>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</si>
  <si>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</si>
  <si>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</si>
  <si>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</si>
  <si>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</si>
  <si>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</si>
  <si>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</si>
  <si>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</si>
  <si>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</si>
  <si>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</si>
  <si>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</si>
  <si>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</si>
  <si>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</si>
  <si>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</si>
  <si>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</si>
  <si>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</si>
  <si>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</si>
  <si>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</si>
  <si>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</si>
  <si>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</si>
  <si>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</si>
  <si>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</si>
  <si>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</si>
  <si>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</si>
  <si>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</si>
  <si>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</si>
  <si>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</si>
  <si>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</si>
  <si>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</si>
  <si>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</si>
  <si>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</si>
  <si>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</si>
  <si>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</si>
  <si>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</si>
  <si>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</si>
  <si>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</si>
  <si>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</si>
  <si>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</si>
  <si>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</si>
  <si>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</si>
  <si>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</si>
  <si>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</si>
  <si>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</si>
  <si>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</si>
  <si>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</si>
  <si>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</si>
  <si>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</si>
  <si>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</si>
  <si>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</si>
  <si>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</si>
  <si>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</si>
  <si>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</si>
  <si>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</si>
  <si>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</si>
  <si>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</si>
  <si>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</si>
  <si>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</si>
  <si>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</si>
  <si>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</si>
  <si>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</si>
  <si>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</si>
  <si>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</si>
  <si>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</si>
  <si>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</si>
  <si>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</si>
  <si>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</si>
  <si>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</si>
  <si>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</si>
  <si>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</si>
  <si>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</si>
  <si>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</si>
  <si>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</si>
  <si>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</si>
  <si>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</si>
  <si>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</si>
  <si>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</si>
  <si>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</si>
  <si>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</si>
  <si>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</si>
  <si>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</si>
  <si>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</si>
  <si>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</si>
  <si>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</si>
  <si>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</si>
  <si>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</si>
  <si>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</si>
  <si>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</si>
  <si>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</si>
  <si>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</si>
  <si>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</si>
  <si>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</si>
  <si>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</si>
  <si>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</si>
  <si>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</si>
  <si>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</si>
  <si>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</si>
  <si>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</si>
  <si>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</si>
  <si>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</si>
  <si>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</si>
  <si>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</si>
  <si>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</si>
  <si>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</si>
  <si>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</si>
  <si>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</si>
  <si>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</si>
  <si>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</si>
  <si>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</si>
  <si>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</si>
  <si>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</si>
  <si>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</si>
  <si>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</si>
  <si>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</si>
  <si>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</si>
  <si>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</si>
  <si>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</si>
  <si>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</si>
  <si>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</si>
  <si>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</si>
  <si>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</si>
  <si>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</si>
  <si>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</si>
  <si>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</si>
  <si>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</si>
  <si>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</si>
  <si>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</si>
  <si>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</si>
  <si>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</si>
  <si>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</si>
  <si>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</si>
  <si>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</si>
  <si>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</si>
  <si>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</si>
  <si>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</si>
  <si>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</si>
  <si>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</si>
  <si>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</si>
  <si>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</si>
  <si>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</si>
  <si>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</si>
  <si>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</si>
  <si>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</si>
  <si>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</si>
  <si>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</si>
  <si>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</si>
  <si>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</si>
  <si>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</si>
  <si>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</si>
  <si>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</si>
  <si>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</si>
  <si>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</si>
  <si>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</si>
  <si>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</si>
  <si>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</si>
  <si>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</si>
  <si>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</si>
  <si>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</si>
  <si>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</si>
  <si>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</si>
  <si>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</si>
  <si>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</si>
  <si>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</si>
  <si>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</si>
  <si>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</si>
  <si>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</si>
  <si>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</si>
  <si>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</si>
  <si>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</si>
  <si>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</si>
  <si>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</si>
  <si>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</si>
  <si>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</si>
  <si>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</si>
  <si>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</si>
  <si>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</si>
  <si>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</si>
  <si>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</si>
  <si>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</si>
  <si>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</si>
  <si>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</si>
  <si>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</si>
  <si>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</si>
  <si>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</si>
  <si>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</si>
  <si>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</si>
  <si>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</si>
  <si>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</si>
  <si>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</si>
  <si>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</si>
  <si>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</si>
  <si>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</si>
  <si>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</si>
  <si>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</si>
  <si>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</si>
  <si>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</si>
  <si>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</si>
  <si>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</si>
  <si>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</si>
  <si>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</si>
  <si>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</si>
  <si>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</si>
  <si>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</si>
  <si>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</si>
  <si>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</si>
  <si>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</si>
  <si>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</si>
  <si>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</si>
  <si>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</si>
  <si>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</si>
  <si>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</si>
  <si>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</si>
  <si>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</si>
  <si>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</si>
  <si>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</si>
  <si>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</si>
  <si>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</si>
  <si>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</si>
  <si>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</si>
  <si>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</si>
  <si>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</si>
  <si>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</si>
  <si>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</si>
  <si>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</si>
  <si>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</si>
  <si>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</si>
  <si>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</si>
  <si>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</si>
  <si>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</si>
  <si>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</si>
  <si>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</si>
  <si>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</si>
  <si>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</si>
  <si>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</si>
  <si>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</si>
  <si>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</si>
  <si>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</si>
  <si>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</si>
  <si>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</si>
  <si>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</si>
  <si>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</si>
  <si>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</si>
  <si>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</si>
  <si>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</si>
  <si>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</si>
  <si>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</si>
  <si>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</si>
  <si>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</si>
  <si>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</si>
  <si>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</si>
  <si>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</si>
  <si>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</si>
  <si>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</si>
  <si>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</si>
  <si>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</si>
  <si>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</si>
  <si>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</si>
  <si>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</si>
  <si>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</si>
  <si>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</si>
  <si>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</si>
  <si>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</si>
  <si>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</si>
  <si>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</si>
  <si>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</si>
  <si>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</si>
  <si>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</si>
  <si>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</si>
  <si>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</si>
  <si>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</si>
  <si>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</si>
  <si>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</si>
  <si>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</si>
  <si>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</si>
  <si>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</si>
  <si>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</si>
  <si>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</si>
  <si>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</si>
  <si>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</si>
  <si>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</si>
  <si>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</si>
  <si>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</si>
  <si>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</si>
  <si>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</si>
  <si>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</si>
  <si>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</si>
  <si>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</si>
  <si>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</si>
  <si>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</si>
  <si>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</si>
  <si>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</si>
  <si>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</si>
  <si>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</si>
  <si>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</si>
  <si>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</si>
  <si>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</si>
  <si>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</si>
  <si>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</si>
  <si>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</si>
  <si>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</si>
  <si>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</si>
  <si>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</si>
  <si>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</si>
  <si>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</si>
  <si>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</si>
  <si>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</si>
  <si>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</si>
  <si>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</si>
  <si>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</si>
  <si>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</si>
  <si>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</si>
  <si>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</si>
  <si>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</si>
  <si>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</si>
  <si>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</si>
  <si>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</si>
  <si>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</si>
  <si>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</si>
  <si>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</si>
  <si>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</si>
  <si>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</si>
  <si>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</si>
  <si>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</si>
  <si>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</si>
  <si>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</si>
  <si>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</si>
  <si>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</si>
  <si>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</si>
  <si>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</si>
  <si>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</si>
  <si>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</si>
  <si>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</si>
  <si>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</si>
  <si>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</si>
  <si>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</si>
  <si>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</si>
  <si>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</si>
  <si>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</si>
  <si>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</si>
  <si>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</si>
  <si>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</si>
  <si>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</si>
  <si>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</si>
  <si>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</si>
  <si>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</si>
  <si>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</si>
  <si>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</si>
  <si>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</si>
  <si>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</si>
  <si>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</si>
  <si>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</si>
  <si>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</si>
  <si>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</si>
  <si>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</si>
  <si>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</si>
  <si>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</si>
  <si>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</si>
  <si>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</si>
  <si>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</si>
  <si>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</si>
  <si>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</si>
  <si>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</si>
  <si>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</si>
  <si>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</si>
  <si>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</si>
  <si>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</si>
  <si>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</si>
  <si>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</si>
  <si>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</si>
  <si>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</si>
  <si>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</si>
  <si>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</si>
  <si>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</si>
  <si>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</si>
  <si>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</si>
  <si>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</si>
  <si>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</si>
  <si>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</si>
  <si>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</si>
  <si>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</si>
  <si>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</si>
  <si>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</si>
  <si>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</si>
  <si>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</si>
  <si>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</si>
  <si>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</si>
  <si>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</si>
  <si>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</si>
  <si>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</si>
  <si>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</si>
  <si>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</si>
  <si>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</si>
  <si>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</si>
  <si>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</si>
  <si>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</si>
  <si>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</si>
  <si>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</si>
  <si>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</si>
  <si>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</si>
  <si>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</si>
  <si>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</si>
  <si>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</si>
  <si>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</si>
  <si>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</si>
  <si>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</si>
  <si>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</si>
  <si>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</si>
  <si>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</si>
  <si>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</si>
  <si>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</si>
  <si>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</si>
  <si>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</si>
  <si>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</si>
  <si>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</si>
  <si>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</si>
  <si>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</si>
  <si>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</si>
  <si>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</si>
  <si>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</si>
  <si>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</si>
  <si>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</si>
  <si>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</si>
  <si>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</si>
  <si>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</si>
  <si>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</si>
  <si>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</si>
  <si>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</si>
  <si>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</si>
  <si>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</si>
  <si>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</si>
  <si>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</si>
  <si>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</si>
  <si>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</si>
  <si>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</si>
  <si>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</si>
  <si>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</si>
  <si>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</si>
  <si>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</si>
  <si>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</si>
  <si>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</si>
  <si>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</si>
  <si>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</si>
  <si>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</si>
  <si>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</si>
  <si>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</si>
  <si>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</si>
  <si>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</si>
  <si>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</si>
  <si>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</si>
  <si>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</si>
  <si>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</si>
  <si>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</si>
  <si>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</si>
  <si>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</si>
  <si>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</si>
  <si>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</si>
  <si>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</si>
  <si>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</si>
  <si>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</si>
  <si>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</si>
  <si>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</si>
  <si>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</si>
  <si>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</si>
  <si>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</si>
  <si>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</si>
  <si>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</si>
  <si>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</si>
  <si>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</si>
  <si>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</si>
  <si>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</si>
  <si>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</si>
  <si>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</si>
  <si>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</si>
  <si>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</si>
  <si>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</si>
  <si>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</si>
  <si>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</si>
  <si>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</si>
  <si>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</si>
  <si>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</si>
  <si>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</si>
  <si>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</si>
  <si>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</si>
  <si>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</si>
  <si>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</si>
  <si>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</si>
  <si>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</si>
  <si>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</si>
  <si>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</si>
  <si>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</si>
  <si>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</si>
  <si>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</si>
  <si>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</si>
  <si>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</si>
  <si>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</si>
  <si>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</si>
  <si>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</si>
  <si>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</si>
  <si>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</si>
  <si>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</si>
  <si>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</si>
  <si>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</si>
  <si>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</si>
  <si>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</si>
  <si>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</si>
  <si>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</si>
  <si>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</si>
  <si>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</si>
  <si>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</si>
  <si>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</si>
  <si>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</si>
  <si>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</si>
  <si>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</si>
  <si>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</si>
  <si>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</si>
  <si>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</si>
  <si>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</si>
  <si>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</si>
  <si>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</si>
  <si>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</si>
  <si>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</si>
  <si>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</si>
  <si>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</si>
  <si>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</si>
  <si>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</si>
  <si>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</si>
  <si>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</si>
  <si>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</si>
  <si>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</si>
  <si>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</si>
  <si>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</si>
  <si>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</si>
  <si>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</si>
  <si>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</si>
  <si>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</si>
  <si>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</si>
  <si>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</si>
  <si>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</si>
  <si>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</si>
  <si>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</si>
  <si>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</si>
  <si>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</si>
  <si>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</si>
  <si>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</si>
  <si>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</si>
  <si>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</si>
  <si>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</si>
  <si>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</si>
  <si>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</si>
  <si>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</si>
  <si>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</si>
  <si>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</si>
  <si>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</si>
  <si>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</si>
  <si>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</si>
  <si>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</si>
  <si>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</si>
  <si>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</si>
  <si>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</si>
  <si>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</si>
  <si>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</si>
  <si>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</si>
  <si>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</si>
  <si>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</si>
  <si>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</si>
  <si>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</si>
  <si>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</si>
  <si>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</si>
  <si>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</si>
  <si>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</si>
  <si>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</si>
  <si>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</si>
  <si>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</si>
  <si>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</si>
  <si>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</si>
  <si>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</si>
  <si>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</si>
  <si>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</si>
  <si>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</si>
  <si>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</si>
  <si>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</si>
  <si>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</si>
  <si>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</si>
  <si>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</si>
  <si>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</si>
  <si>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</si>
  <si>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</si>
  <si>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</si>
  <si>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</si>
  <si>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</si>
  <si>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</si>
  <si>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</si>
  <si>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</si>
  <si>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</si>
  <si>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</si>
  <si>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</si>
  <si>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</si>
  <si>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</si>
  <si>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</si>
  <si>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</si>
  <si>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</si>
  <si>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</si>
  <si>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</si>
  <si>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</si>
  <si>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</si>
  <si>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</si>
  <si>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</si>
  <si>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</si>
  <si>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</si>
  <si>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</si>
  <si>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</si>
  <si>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</si>
  <si>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</si>
  <si>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</si>
  <si>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</si>
  <si>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</si>
  <si>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</si>
  <si>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</si>
  <si>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</si>
  <si>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</si>
  <si>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</si>
  <si>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</si>
  <si>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</si>
  <si>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</si>
  <si>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</si>
  <si>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</si>
  <si>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</si>
  <si>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</si>
  <si>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</si>
  <si>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</si>
  <si>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</si>
  <si>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</si>
  <si>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</si>
  <si>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</si>
  <si>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</si>
  <si>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</si>
  <si>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</si>
  <si>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</si>
  <si>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</si>
  <si>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</si>
  <si>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</si>
  <si>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</si>
  <si>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</si>
  <si>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</si>
  <si>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</si>
  <si>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</si>
  <si>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</si>
  <si>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</si>
  <si>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</si>
  <si>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</si>
  <si>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</si>
  <si>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</si>
  <si>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</si>
  <si>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</si>
  <si>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</si>
  <si>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</si>
  <si>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</si>
  <si>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</si>
  <si>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</si>
  <si>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</si>
  <si>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</si>
  <si>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</si>
  <si>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</si>
  <si>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</si>
  <si>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</si>
  <si>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</si>
  <si>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</si>
  <si>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</si>
  <si>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</si>
  <si>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</si>
  <si>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</si>
  <si>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</si>
  <si>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</si>
  <si>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</si>
  <si>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</si>
  <si>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</si>
  <si>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</si>
  <si>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</si>
  <si>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</si>
  <si>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</si>
  <si>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</si>
  <si>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</si>
  <si>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</si>
  <si>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</si>
  <si>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</si>
  <si>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</si>
  <si>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</si>
  <si>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</si>
  <si>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</si>
  <si>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</si>
  <si>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</si>
  <si>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</si>
  <si>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</si>
  <si>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</si>
  <si>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</si>
  <si>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</si>
  <si>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</si>
  <si>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</si>
  <si>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</si>
  <si>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</si>
  <si>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</si>
  <si>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</si>
  <si>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</si>
  <si>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</si>
  <si>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</si>
  <si>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</si>
  <si>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</si>
  <si>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</si>
  <si>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</si>
  <si>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</si>
  <si>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</si>
  <si>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</si>
  <si>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</si>
  <si>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</si>
  <si>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</si>
  <si>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</si>
  <si>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</si>
  <si>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</si>
  <si>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</si>
  <si>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</si>
  <si>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</si>
  <si>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</si>
  <si>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</si>
  <si>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</si>
  <si>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</si>
  <si>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</si>
  <si>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</si>
  <si>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</si>
  <si>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</si>
  <si>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</si>
  <si>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</si>
  <si>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</si>
  <si>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</si>
  <si>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</si>
  <si>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</si>
  <si>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</si>
  <si>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</si>
  <si>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</si>
  <si>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</si>
  <si>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</si>
  <si>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</si>
  <si>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</si>
  <si>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</si>
  <si>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</si>
  <si>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</si>
  <si>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</si>
  <si>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</si>
  <si>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</si>
  <si>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</si>
  <si>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</si>
  <si>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</si>
  <si>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</si>
  <si>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</si>
  <si>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</si>
  <si>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</si>
  <si>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</si>
  <si>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</si>
  <si>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</si>
  <si>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</si>
  <si>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</si>
  <si>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</si>
  <si>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</si>
  <si>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</si>
  <si>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</si>
  <si>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</si>
  <si>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</si>
  <si>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</si>
  <si>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</si>
  <si>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</si>
  <si>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</si>
  <si>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</si>
  <si>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</si>
  <si>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</si>
  <si>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</si>
  <si>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</si>
  <si>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</si>
  <si>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</si>
  <si>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</si>
  <si>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</si>
  <si>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</si>
  <si>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</si>
  <si>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</si>
  <si>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</si>
  <si>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</si>
  <si>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</si>
  <si>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</si>
  <si>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</si>
  <si>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</si>
  <si>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</si>
  <si>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</si>
  <si>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</si>
  <si>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</si>
  <si>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</si>
  <si>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</si>
  <si>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</si>
  <si>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</si>
  <si>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</si>
  <si>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</si>
  <si>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</si>
  <si>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</si>
  <si>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</si>
  <si>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</si>
  <si>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</si>
  <si>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</si>
  <si>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</si>
  <si>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</si>
  <si>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</si>
  <si>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</si>
  <si>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</si>
  <si>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</si>
  <si>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</si>
  <si>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</si>
  <si>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</si>
  <si>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</si>
  <si>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</si>
  <si>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</si>
  <si>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</si>
  <si>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</si>
  <si>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</si>
  <si>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</si>
  <si>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</si>
  <si>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</si>
  <si>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</si>
  <si>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</si>
  <si>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</si>
  <si>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</si>
  <si>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</si>
  <si>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</si>
  <si>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</si>
  <si>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</si>
  <si>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</si>
  <si>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</si>
  <si>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</si>
  <si>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</si>
  <si>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</si>
  <si>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</si>
  <si>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</si>
  <si>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</si>
  <si>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</si>
  <si>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</si>
  <si>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</si>
  <si>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</si>
  <si>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</si>
  <si>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</si>
  <si>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</si>
  <si>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</si>
  <si>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</si>
  <si>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</si>
  <si>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</si>
  <si>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</si>
  <si>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</si>
  <si>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</si>
  <si>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</si>
  <si>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</si>
  <si>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</si>
  <si>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</si>
  <si>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</si>
  <si>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</si>
  <si>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</si>
  <si>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</si>
  <si>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</si>
  <si>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</si>
  <si>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</si>
  <si>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</si>
  <si>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</si>
  <si>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</si>
  <si>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</si>
  <si>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</si>
  <si>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</si>
  <si>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</si>
  <si>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</si>
  <si>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</si>
  <si>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</si>
  <si>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</si>
  <si>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</si>
  <si>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</si>
  <si>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</si>
  <si>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</si>
  <si>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</si>
  <si>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</si>
  <si>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</si>
  <si>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</si>
  <si>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</si>
  <si>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</si>
  <si>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</si>
  <si>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</si>
  <si>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</si>
  <si>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</si>
  <si>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</si>
  <si>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</si>
  <si>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</si>
  <si>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</si>
  <si>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</si>
  <si>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</si>
  <si>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</si>
  <si>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</si>
  <si>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</si>
  <si>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</si>
  <si>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</si>
  <si>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</si>
  <si>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</si>
  <si>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</si>
  <si>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</si>
  <si>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</si>
  <si>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</si>
  <si>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</si>
  <si>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</si>
  <si>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</si>
  <si>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</si>
  <si>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</si>
  <si>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</si>
  <si>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</si>
  <si>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</si>
  <si>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</si>
  <si>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</si>
  <si>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</si>
  <si>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</si>
  <si>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</si>
  <si>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</si>
  <si>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</si>
  <si>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</si>
  <si>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</si>
  <si>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</si>
  <si>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</si>
  <si>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</si>
  <si>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</si>
  <si>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</si>
  <si>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</si>
  <si>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</si>
  <si>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</si>
  <si>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</si>
  <si>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</si>
  <si>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</si>
  <si>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</si>
  <si>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</si>
  <si>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</si>
  <si>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</si>
  <si>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</si>
  <si>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</si>
  <si>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</si>
  <si>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</si>
  <si>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</si>
  <si>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</si>
  <si>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</si>
  <si>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</si>
  <si>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</si>
  <si>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</si>
  <si>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</si>
  <si>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</si>
  <si>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</si>
  <si>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</si>
  <si>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</si>
  <si>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</si>
  <si>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</si>
  <si>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</si>
  <si>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</si>
  <si>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</si>
  <si>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</si>
  <si>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</si>
  <si>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</si>
  <si>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</si>
  <si>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</si>
  <si>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</si>
  <si>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</si>
  <si>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</si>
  <si>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</si>
  <si>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</si>
  <si>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</si>
  <si>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</si>
  <si>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</si>
  <si>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</si>
  <si>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</si>
  <si>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</si>
  <si>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</si>
  <si>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</si>
  <si>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</si>
  <si>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</si>
  <si>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</si>
  <si>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</si>
  <si>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</si>
  <si>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</si>
  <si>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</si>
  <si>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</si>
  <si>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</si>
  <si>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</si>
  <si>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</si>
  <si>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</si>
  <si>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</si>
  <si>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</si>
  <si>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</si>
  <si>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</si>
  <si>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</si>
  <si>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</si>
  <si>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</si>
  <si>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</si>
  <si>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</si>
  <si>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</si>
  <si>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</si>
  <si>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</si>
  <si>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</si>
  <si>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</si>
  <si>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</si>
  <si>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</si>
  <si>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</si>
  <si>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</si>
  <si>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</si>
  <si>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</si>
  <si>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</si>
  <si>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</si>
  <si>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</si>
  <si>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</si>
  <si>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</si>
  <si>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</si>
  <si>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</si>
  <si>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</si>
  <si>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</si>
  <si>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</si>
  <si>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</si>
  <si>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</si>
  <si>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</si>
  <si>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</si>
  <si>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</si>
  <si>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</si>
  <si>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</si>
  <si>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</si>
  <si>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</si>
  <si>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</si>
  <si>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</si>
  <si>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</si>
  <si>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</si>
  <si>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</si>
  <si>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</si>
  <si>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</si>
  <si>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</si>
  <si>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</si>
  <si>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</si>
  <si>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</si>
  <si>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</si>
  <si>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</si>
  <si>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</si>
  <si>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</si>
  <si>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</si>
  <si>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</si>
  <si>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</si>
  <si>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</si>
  <si>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</si>
  <si>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</si>
  <si>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</si>
  <si>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</si>
  <si>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</si>
  <si>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</si>
  <si>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</si>
  <si>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</si>
  <si>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</si>
  <si>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</si>
  <si>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</si>
  <si>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</si>
  <si>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</si>
  <si>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</si>
  <si>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</si>
  <si>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</si>
  <si>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</si>
  <si>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</si>
  <si>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</si>
  <si>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</si>
  <si>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</si>
  <si>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</si>
  <si>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</si>
  <si>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</si>
  <si>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</si>
  <si>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</si>
  <si>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</si>
  <si>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</si>
  <si>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</si>
  <si>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</si>
  <si>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</si>
  <si>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</si>
  <si>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</si>
  <si>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</si>
  <si>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</si>
  <si>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</si>
  <si>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</si>
  <si>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</si>
  <si>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</si>
  <si>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</si>
  <si>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</si>
  <si>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</si>
  <si>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</si>
  <si>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</si>
  <si>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</si>
  <si>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</si>
  <si>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</si>
  <si>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</si>
  <si>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</si>
  <si>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</si>
  <si>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</si>
  <si>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</si>
  <si>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</si>
  <si>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</si>
  <si>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</si>
  <si>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</si>
  <si>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</si>
  <si>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</si>
  <si>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</si>
  <si>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</si>
  <si>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</si>
  <si>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</si>
  <si>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</si>
  <si>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</si>
  <si>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</si>
  <si>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</si>
  <si>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</si>
  <si>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</si>
  <si>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</si>
  <si>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</si>
  <si>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</si>
  <si>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</si>
  <si>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</si>
  <si>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</si>
  <si>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</si>
  <si>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</si>
  <si>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</si>
  <si>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</si>
  <si>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</si>
  <si>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</si>
  <si>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</si>
  <si>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</si>
  <si>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</si>
  <si>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</si>
  <si>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</si>
  <si>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</si>
  <si>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</si>
  <si>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</si>
  <si>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</si>
  <si>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</si>
  <si>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</si>
  <si>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</si>
  <si>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</si>
  <si>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</si>
  <si>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</si>
  <si>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</si>
  <si>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</si>
  <si>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</si>
  <si>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</si>
  <si>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</si>
  <si>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</si>
  <si>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</si>
  <si>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</si>
  <si>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</si>
  <si>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</si>
  <si>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</si>
  <si>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</si>
  <si>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</si>
  <si>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</si>
  <si>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</si>
  <si>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</si>
  <si>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</si>
  <si>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</si>
  <si>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</si>
  <si>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</si>
  <si>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</si>
  <si>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</si>
  <si>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</si>
  <si>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</si>
  <si>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</si>
  <si>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</si>
  <si>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</si>
  <si>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</si>
  <si>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</si>
  <si>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</si>
  <si>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</si>
  <si>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</si>
  <si>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</si>
  <si>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</si>
  <si>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</si>
  <si>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</si>
  <si>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</si>
  <si>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</si>
  <si>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</si>
  <si>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</si>
  <si>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</si>
  <si>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</si>
  <si>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</si>
  <si>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</si>
  <si>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</si>
  <si>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</si>
  <si>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</si>
  <si>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</si>
  <si>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</si>
  <si>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</si>
  <si>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</si>
  <si>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</si>
  <si>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</si>
  <si>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</si>
  <si>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</si>
  <si>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</si>
  <si>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</si>
  <si>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</si>
  <si>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</si>
  <si>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</si>
  <si>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</si>
  <si>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</si>
  <si>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</si>
  <si>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</si>
  <si>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</si>
  <si>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</si>
  <si>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</si>
  <si>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</si>
  <si>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</si>
  <si>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</si>
  <si>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</si>
  <si>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</si>
  <si>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</si>
  <si>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</si>
  <si>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</si>
  <si>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</si>
  <si>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</si>
  <si>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</si>
  <si>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</si>
  <si>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</si>
  <si>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</si>
  <si>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</si>
  <si>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</si>
  <si>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</si>
  <si>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</si>
  <si>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</si>
  <si>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</si>
  <si>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</si>
  <si>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</si>
  <si>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</si>
  <si>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</si>
  <si>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</si>
  <si>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</si>
  <si>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</si>
  <si>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</si>
  <si>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</si>
  <si>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</si>
  <si>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</si>
  <si>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</si>
  <si>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</si>
  <si>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</si>
  <si>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</si>
  <si>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</si>
  <si>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</si>
  <si>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</si>
  <si>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</si>
  <si>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</si>
  <si>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</si>
  <si>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</si>
  <si>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</si>
  <si>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</si>
  <si>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</si>
  <si>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</si>
  <si>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</si>
  <si>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</si>
  <si>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</si>
  <si>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</si>
  <si>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</si>
  <si>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</si>
  <si>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</si>
  <si>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</si>
  <si>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</si>
  <si>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</si>
  <si>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</si>
  <si>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</si>
  <si>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</si>
  <si>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</si>
  <si>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</si>
  <si>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</si>
  <si>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</si>
  <si>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</si>
  <si>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</si>
  <si>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</si>
  <si>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</si>
  <si>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</si>
  <si>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</si>
  <si>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</si>
  <si>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</si>
  <si>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</si>
  <si>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</si>
  <si>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</si>
  <si>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</si>
  <si>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</si>
  <si>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</si>
  <si>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</si>
  <si>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</si>
  <si>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</si>
  <si>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</si>
  <si>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</si>
  <si>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</si>
  <si>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</si>
  <si>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</si>
  <si>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</si>
  <si>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</si>
  <si>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</si>
  <si>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</si>
  <si>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</si>
  <si>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</si>
  <si>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</si>
  <si>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</si>
  <si>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</si>
  <si>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</si>
  <si>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</si>
  <si>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</si>
  <si>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</si>
  <si>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</si>
  <si>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</si>
  <si>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</si>
  <si>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</si>
  <si>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</si>
  <si>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</si>
  <si>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</si>
  <si>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</si>
  <si>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</si>
  <si>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</si>
  <si>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</si>
  <si>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</si>
  <si>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</si>
  <si>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</si>
  <si>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</si>
  <si>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</si>
  <si>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</si>
  <si>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</si>
  <si>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</si>
  <si>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</si>
  <si>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</si>
  <si>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</si>
  <si>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</si>
  <si>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</si>
  <si>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</si>
  <si>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</si>
  <si>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</si>
  <si>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</si>
  <si>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</si>
  <si>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</si>
  <si>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</si>
  <si>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</si>
  <si>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</si>
  <si>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</si>
  <si>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</si>
  <si>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</si>
  <si>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</si>
  <si>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</si>
  <si>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</si>
  <si>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</si>
  <si>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</si>
  <si>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</si>
  <si>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</si>
  <si>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</si>
  <si>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</si>
  <si>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</si>
  <si>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</si>
  <si>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</si>
  <si>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</si>
  <si>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</si>
  <si>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</si>
  <si>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</si>
  <si>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</si>
  <si>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</si>
  <si>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</si>
  <si>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</si>
  <si>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</si>
  <si>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</si>
  <si>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</si>
  <si>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</si>
  <si>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</si>
  <si>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</si>
  <si>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</si>
  <si>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</si>
  <si>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</si>
  <si>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</si>
  <si>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</si>
  <si>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</si>
  <si>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</si>
  <si>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</si>
  <si>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</si>
  <si>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</si>
  <si>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</si>
  <si>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</si>
  <si>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</si>
  <si>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</si>
  <si>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</si>
  <si>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</si>
  <si>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</si>
  <si>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</si>
  <si>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</si>
  <si>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</si>
  <si>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</si>
  <si>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</si>
  <si>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</si>
  <si>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</si>
  <si>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</si>
  <si>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</si>
  <si>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</si>
  <si>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</si>
  <si>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</si>
  <si>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</si>
  <si>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</si>
  <si>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</si>
  <si>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</si>
  <si>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</si>
  <si>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</si>
  <si>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</si>
  <si>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</si>
  <si>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</si>
  <si>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</si>
  <si>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</si>
  <si>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</si>
  <si>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</si>
  <si>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</si>
  <si>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</si>
  <si>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</si>
  <si>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</si>
  <si>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</si>
  <si>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</si>
  <si>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</si>
  <si>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</si>
  <si>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</si>
  <si>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</si>
  <si>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</si>
  <si>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</si>
  <si>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</si>
  <si>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</si>
  <si>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</si>
  <si>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</si>
  <si>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</si>
  <si>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</si>
  <si>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</si>
  <si>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</si>
  <si>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</si>
  <si>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</si>
  <si>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</si>
  <si>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</si>
  <si>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</si>
  <si>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</si>
  <si>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</si>
  <si>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</si>
  <si>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</si>
  <si>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</si>
  <si>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</si>
  <si>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</si>
  <si>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</si>
  <si>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</si>
  <si>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</si>
  <si>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</si>
  <si>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</si>
  <si>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</si>
  <si>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</si>
  <si>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</si>
  <si>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</si>
  <si>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</si>
  <si>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</si>
  <si>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</si>
  <si>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</si>
  <si>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</si>
  <si>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</si>
  <si>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</si>
  <si>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</si>
  <si>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</si>
  <si>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</si>
  <si>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</si>
  <si>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</si>
  <si>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</si>
  <si>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</si>
  <si>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</si>
  <si>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</si>
  <si>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</si>
  <si>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</si>
  <si>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</si>
  <si>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</si>
  <si>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</si>
  <si>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</si>
  <si>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</si>
  <si>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</si>
  <si>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</si>
  <si>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</si>
  <si>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</si>
  <si>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</si>
  <si>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</si>
  <si>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</si>
  <si>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</si>
  <si>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</si>
  <si>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</si>
  <si>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</si>
  <si>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</si>
  <si>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</si>
  <si>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</si>
  <si>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</si>
  <si>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</si>
  <si>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</si>
  <si>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</si>
  <si>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</si>
  <si>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</si>
  <si>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</si>
  <si>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</si>
  <si>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</si>
  <si>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</si>
  <si>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</si>
  <si>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</si>
  <si>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</si>
  <si>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</si>
  <si>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</si>
  <si>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</si>
  <si>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</si>
  <si>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</si>
  <si>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</si>
  <si>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</si>
  <si>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</si>
  <si>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</si>
  <si>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</si>
  <si>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</si>
  <si>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</si>
  <si>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</si>
  <si>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</si>
  <si>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</si>
  <si>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</si>
  <si>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</si>
  <si>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</si>
  <si>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</si>
  <si>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</si>
  <si>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</si>
  <si>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</si>
  <si>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</si>
  <si>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</si>
  <si>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</si>
  <si>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</si>
  <si>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</si>
  <si>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</si>
  <si>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</si>
  <si>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</si>
  <si>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</si>
  <si>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</si>
  <si>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</si>
  <si>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</si>
  <si>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</si>
  <si>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</si>
  <si>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</si>
  <si>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</si>
  <si>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</si>
  <si>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</si>
  <si>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</si>
  <si>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</si>
  <si>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</si>
  <si>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</si>
  <si>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</si>
  <si>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</si>
  <si>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</si>
  <si>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</si>
  <si>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</si>
  <si>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</si>
  <si>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</si>
  <si>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</si>
  <si>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</si>
  <si>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</si>
  <si>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</si>
  <si>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</si>
  <si>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</si>
  <si>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</si>
  <si>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</si>
  <si>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</si>
  <si>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</si>
  <si>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</si>
  <si>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</si>
  <si>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</si>
  <si>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</si>
  <si>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</si>
  <si>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</si>
  <si>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</si>
  <si>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</si>
  <si>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</si>
  <si>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</si>
  <si>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</si>
  <si>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</si>
  <si>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</si>
  <si>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</si>
  <si>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</si>
  <si>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</si>
  <si>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</si>
  <si>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</si>
  <si>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</si>
  <si>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</si>
  <si>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</si>
  <si>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</si>
  <si>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</si>
  <si>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</si>
  <si>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</si>
  <si>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</si>
  <si>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</si>
  <si>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</si>
  <si>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</si>
  <si>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</si>
  <si>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</si>
  <si>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</si>
  <si>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</si>
  <si>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</si>
  <si>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</si>
  <si>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</si>
  <si>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</si>
  <si>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</si>
  <si>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</si>
  <si>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</si>
  <si>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</si>
  <si>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</si>
  <si>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</si>
  <si>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</si>
  <si>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</si>
  <si>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</si>
  <si>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</si>
  <si>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</si>
  <si>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</si>
  <si>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</si>
  <si>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</si>
  <si>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</si>
  <si>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</si>
  <si>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</si>
  <si>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</si>
  <si>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</si>
  <si>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</si>
  <si>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</si>
  <si>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</si>
  <si>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</si>
  <si>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</si>
  <si>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</si>
  <si>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</si>
  <si>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</si>
  <si>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</si>
  <si>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</si>
  <si>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</si>
  <si>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</si>
  <si>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</si>
  <si>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</si>
  <si>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</si>
  <si>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</si>
  <si>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</si>
  <si>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</si>
  <si>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</si>
  <si>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</si>
  <si>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</si>
  <si>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</si>
  <si>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</si>
  <si>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</si>
  <si>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</si>
  <si>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</si>
  <si>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</si>
  <si>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</si>
  <si>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</si>
  <si>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</si>
  <si>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</si>
  <si>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</si>
  <si>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</si>
  <si>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</si>
  <si>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</si>
  <si>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</si>
  <si>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</si>
  <si>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</si>
  <si>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</si>
  <si>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</si>
  <si>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</si>
  <si>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</si>
  <si>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</si>
  <si>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</si>
  <si>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</si>
  <si>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</si>
  <si>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</si>
  <si>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</si>
  <si>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</si>
  <si>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</si>
  <si>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</si>
  <si>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</si>
  <si>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</si>
  <si>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</si>
  <si>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</si>
  <si>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</si>
  <si>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</si>
  <si>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</si>
  <si>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</si>
  <si>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</si>
  <si>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</si>
  <si>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</si>
  <si>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</si>
  <si>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</si>
  <si>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</si>
  <si>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</si>
  <si>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</si>
  <si>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</si>
  <si>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</si>
  <si>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</si>
  <si>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</si>
  <si>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</si>
  <si>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</si>
  <si>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</si>
  <si>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</si>
  <si>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</si>
  <si>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</si>
  <si>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</si>
  <si>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</si>
  <si>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</si>
  <si>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</si>
  <si>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</si>
  <si>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</si>
  <si>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</si>
  <si>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</si>
  <si>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</si>
  <si>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</si>
  <si>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</si>
  <si>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</si>
  <si>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</si>
  <si>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</si>
  <si>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</si>
  <si>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</si>
  <si>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</si>
  <si>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</si>
  <si>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</si>
  <si>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</si>
  <si>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</si>
  <si>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</si>
  <si>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</si>
  <si>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</si>
  <si>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</si>
  <si>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</si>
  <si>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</si>
  <si>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</si>
  <si>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</si>
  <si>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</si>
  <si>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</si>
  <si>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</si>
  <si>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</si>
  <si>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</si>
  <si>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</si>
  <si>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</si>
  <si>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</si>
  <si>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</si>
  <si>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</si>
  <si>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</si>
  <si>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</si>
  <si>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</si>
  <si>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</si>
  <si>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</si>
  <si>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</si>
  <si>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</si>
  <si>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</si>
  <si>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</si>
  <si>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</si>
  <si>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</si>
  <si>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</si>
  <si>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</si>
  <si>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</si>
  <si>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</si>
  <si>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</si>
  <si>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</si>
  <si>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</si>
  <si>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</si>
  <si>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</si>
  <si>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</si>
  <si>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</si>
  <si>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</si>
  <si>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</si>
  <si>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</si>
  <si>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</si>
  <si>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</si>
  <si>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</si>
  <si>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</si>
  <si>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</si>
  <si>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</si>
  <si>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</si>
  <si>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</si>
  <si>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</si>
  <si>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</si>
  <si>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</si>
  <si>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</si>
  <si>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</si>
  <si>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</si>
  <si>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</si>
  <si>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</si>
  <si>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</si>
  <si>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</si>
  <si>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</si>
  <si>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</si>
  <si>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</si>
  <si>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</si>
  <si>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</si>
  <si>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</si>
  <si>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</si>
  <si>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</si>
  <si>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</si>
  <si>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</si>
  <si>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</si>
  <si>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</si>
  <si>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</si>
  <si>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</si>
  <si>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</si>
  <si>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</si>
  <si>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</si>
  <si>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</si>
  <si>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</si>
  <si>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</si>
  <si>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</si>
  <si>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</si>
  <si>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</si>
  <si>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</si>
  <si>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</si>
  <si>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</si>
  <si>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</si>
  <si>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</si>
  <si>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</si>
  <si>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</si>
  <si>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</si>
  <si>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</si>
  <si>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</si>
  <si>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</si>
  <si>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</si>
  <si>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</si>
  <si>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</si>
  <si>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</si>
  <si>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</si>
  <si>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</si>
  <si>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</si>
  <si>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</si>
  <si>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</si>
  <si>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</si>
  <si>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</si>
  <si>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</si>
  <si>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</si>
  <si>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</si>
  <si>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</si>
  <si>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</si>
  <si>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</si>
  <si>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</si>
  <si>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</si>
  <si>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</si>
  <si>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</si>
  <si>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</si>
  <si>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</si>
  <si>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</si>
  <si>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</si>
  <si>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</si>
  <si>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</si>
  <si>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</si>
  <si>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</si>
  <si>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</si>
  <si>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</si>
  <si>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</si>
  <si>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</si>
  <si>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</si>
  <si>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</si>
  <si>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</si>
  <si>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</si>
  <si>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</si>
  <si>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</si>
  <si>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</si>
  <si>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</si>
  <si>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</si>
  <si>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</si>
  <si>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</si>
  <si>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</si>
  <si>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</si>
  <si>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</si>
  <si>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</si>
  <si>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</si>
  <si>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</si>
  <si>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</si>
  <si>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</si>
  <si>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</si>
  <si>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</si>
  <si>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</si>
  <si>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</si>
  <si>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</si>
  <si>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</si>
  <si>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</si>
  <si>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</si>
  <si>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</si>
  <si>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</si>
  <si>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</si>
  <si>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</si>
  <si>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</si>
  <si>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</si>
  <si>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</si>
  <si>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</si>
  <si>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</si>
  <si>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</si>
  <si>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</si>
  <si>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</si>
  <si>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</si>
  <si>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</si>
  <si>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</si>
  <si>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</si>
  <si>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</si>
  <si>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</si>
  <si>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</si>
  <si>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</si>
  <si>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</si>
  <si>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</si>
  <si>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</si>
  <si>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</si>
  <si>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</si>
  <si>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</si>
  <si>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</si>
  <si>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</si>
  <si>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</si>
  <si>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</si>
  <si>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</si>
  <si>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</si>
  <si>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</si>
  <si>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</si>
  <si>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</si>
  <si>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</si>
  <si>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</si>
  <si>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</si>
  <si>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</si>
  <si>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</si>
  <si>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</si>
  <si>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</si>
  <si>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</si>
  <si>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</si>
  <si>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</si>
  <si>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</si>
  <si>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</si>
  <si>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</si>
  <si>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</si>
  <si>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</si>
  <si>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</si>
  <si>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</si>
  <si>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</si>
  <si>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</si>
  <si>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</si>
  <si>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</si>
  <si>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</si>
  <si>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</si>
  <si>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</si>
  <si>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</si>
  <si>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</si>
  <si>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</si>
  <si>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</si>
  <si>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</si>
  <si>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</si>
  <si>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</si>
  <si>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</si>
  <si>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</si>
  <si>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</si>
  <si>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</si>
  <si>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</si>
  <si>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</si>
  <si>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</si>
  <si>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</si>
  <si>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</si>
  <si>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</si>
  <si>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</si>
  <si>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</si>
  <si>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</si>
  <si>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</si>
  <si>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</si>
  <si>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</si>
  <si>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</si>
  <si>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</si>
  <si>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</si>
  <si>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</si>
  <si>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</si>
  <si>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</si>
  <si>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</si>
  <si>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</si>
  <si>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</si>
  <si>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</si>
  <si>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</si>
  <si>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</si>
  <si>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</si>
  <si>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</si>
  <si>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</si>
  <si>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</si>
  <si>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</si>
  <si>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</si>
  <si>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</si>
  <si>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</si>
  <si>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</si>
  <si>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</si>
  <si>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</si>
  <si>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</si>
  <si>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</si>
  <si>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</si>
  <si>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</si>
  <si>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</si>
  <si>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</si>
  <si>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</si>
  <si>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</si>
  <si>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</si>
  <si>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</si>
  <si>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</si>
  <si>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</si>
  <si>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</si>
  <si>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</si>
  <si>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</si>
  <si>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</si>
  <si>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</si>
  <si>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</si>
  <si>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</si>
  <si>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</si>
  <si>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</si>
  <si>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</si>
  <si>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</si>
  <si>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</si>
  <si>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</si>
  <si>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</si>
  <si>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</si>
  <si>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</si>
  <si>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</si>
  <si>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</si>
  <si>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</si>
  <si>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</si>
  <si>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</si>
  <si>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</si>
  <si>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</si>
  <si>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</si>
  <si>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</si>
  <si>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</si>
  <si>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</si>
  <si>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</si>
  <si>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</si>
  <si>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</si>
  <si>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</si>
  <si>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</si>
  <si>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</si>
  <si>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</si>
  <si>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</si>
  <si>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</si>
  <si>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</si>
  <si>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</si>
  <si>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</si>
  <si>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</si>
  <si>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</si>
  <si>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</si>
  <si>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</si>
  <si>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</si>
  <si>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</si>
  <si>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</si>
  <si>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</si>
  <si>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</si>
  <si>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</si>
  <si>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</si>
  <si>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</si>
  <si>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</si>
  <si>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</si>
  <si>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</si>
  <si>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</si>
  <si>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</si>
  <si>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</si>
  <si>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</si>
  <si>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</si>
  <si>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</si>
  <si>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</si>
  <si>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</si>
  <si>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</si>
  <si>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</si>
  <si>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</si>
  <si>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</si>
  <si>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</si>
  <si>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</si>
  <si>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</si>
  <si>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</si>
  <si>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</si>
  <si>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</si>
  <si>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</si>
  <si>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</si>
  <si>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</si>
  <si>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</si>
  <si>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</si>
  <si>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</si>
  <si>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</si>
  <si>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</si>
  <si>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</si>
  <si>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</si>
  <si>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</si>
  <si>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</si>
  <si>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</si>
  <si>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</si>
  <si>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</si>
  <si>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</si>
  <si>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</si>
  <si>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</si>
  <si>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</si>
  <si>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</si>
  <si>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</si>
  <si>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</si>
  <si>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</si>
  <si>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</si>
  <si>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</si>
  <si>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</si>
  <si>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</si>
  <si>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</si>
  <si>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</si>
  <si>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</si>
  <si>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</si>
  <si>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</si>
  <si>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</si>
  <si>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</si>
  <si>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</si>
  <si>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</si>
  <si>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</si>
  <si>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</si>
  <si>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</si>
  <si>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</si>
  <si>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</si>
  <si>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</si>
  <si>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</si>
  <si>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</si>
  <si>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</si>
  <si>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</si>
  <si>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</si>
  <si>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</si>
  <si>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</si>
  <si>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</si>
  <si>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</si>
  <si>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</si>
  <si>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</si>
  <si>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</si>
  <si>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</si>
  <si>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</si>
  <si>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</si>
  <si>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</si>
  <si>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</si>
  <si>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</si>
  <si>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</si>
  <si>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</si>
  <si>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</si>
  <si>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</si>
  <si>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</si>
  <si>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</si>
  <si>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</si>
  <si>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</si>
  <si>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</si>
  <si>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</si>
  <si>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</si>
  <si>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</si>
  <si>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</si>
  <si>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</si>
  <si>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</si>
  <si>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</si>
  <si>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</si>
  <si>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</si>
  <si>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</si>
  <si>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</si>
  <si>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</si>
  <si>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</si>
  <si>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</si>
  <si>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</si>
  <si>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</si>
  <si>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</si>
  <si>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</si>
  <si>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</si>
  <si>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</si>
  <si>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</si>
  <si>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</si>
  <si>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</si>
  <si>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</si>
  <si>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</si>
  <si>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</si>
  <si>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</si>
  <si>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</si>
  <si>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</si>
  <si>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</si>
  <si>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</si>
  <si>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</si>
  <si>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</si>
  <si>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</si>
  <si>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</si>
  <si>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</si>
  <si>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</si>
  <si>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</si>
  <si>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</si>
  <si>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</si>
  <si>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</si>
  <si>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</si>
  <si>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</si>
  <si>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</si>
  <si>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</si>
  <si>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</si>
  <si>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</si>
  <si>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</si>
  <si>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</si>
  <si>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</si>
  <si>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</si>
  <si>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</si>
  <si>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</si>
  <si>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</si>
  <si>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</si>
  <si>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</si>
  <si>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</si>
  <si>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</si>
  <si>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</si>
  <si>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</si>
  <si>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</si>
  <si>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</si>
  <si>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</si>
  <si>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</si>
  <si>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</si>
  <si>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</si>
  <si>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</si>
  <si>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</si>
  <si>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</si>
  <si>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</si>
  <si>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</si>
  <si>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</si>
  <si>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</si>
  <si>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</si>
  <si>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</si>
  <si>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</si>
  <si>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</si>
  <si>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</si>
  <si>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</si>
  <si>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</si>
  <si>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</si>
  <si>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</si>
  <si>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</si>
  <si>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</si>
  <si>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</si>
  <si>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</si>
  <si>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</si>
  <si>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</si>
  <si>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</si>
  <si>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</si>
  <si>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</si>
  <si>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</si>
  <si>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</si>
  <si>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</si>
  <si>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</si>
  <si>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</si>
  <si>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</si>
  <si>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</si>
  <si>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</si>
  <si>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</si>
  <si>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</si>
  <si>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</si>
  <si>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</si>
  <si>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</si>
  <si>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</si>
  <si>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</si>
  <si>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</si>
  <si>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</si>
  <si>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</si>
  <si>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</si>
  <si>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</si>
  <si>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</si>
  <si>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</si>
  <si>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</si>
  <si>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</si>
  <si>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</si>
  <si>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</si>
  <si>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</si>
  <si>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</si>
  <si>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</si>
  <si>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</si>
  <si>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</si>
  <si>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</si>
  <si>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</si>
  <si>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</si>
  <si>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</si>
  <si>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</si>
  <si>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</si>
  <si>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</si>
  <si>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</si>
  <si>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</si>
  <si>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</si>
  <si>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</si>
  <si>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</si>
  <si>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</si>
  <si>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</si>
  <si>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</si>
  <si>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</si>
  <si>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</si>
  <si>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</si>
  <si>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</si>
  <si>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</si>
  <si>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</si>
  <si>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</si>
  <si>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</si>
  <si>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</si>
  <si>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</si>
  <si>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</si>
  <si>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</si>
  <si>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</si>
  <si>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</si>
  <si>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</si>
  <si>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</si>
  <si>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</si>
  <si>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</si>
  <si>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</si>
  <si>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</si>
  <si>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</si>
  <si>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</si>
  <si>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</si>
  <si>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</si>
  <si>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</si>
  <si>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</si>
  <si>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</si>
  <si>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</si>
  <si>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</si>
  <si>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</si>
  <si>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</si>
  <si>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</si>
  <si>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</si>
  <si>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</si>
  <si>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</si>
  <si>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</si>
  <si>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</si>
  <si>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</si>
  <si>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</si>
  <si>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</si>
  <si>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</si>
  <si>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</si>
  <si>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</si>
  <si>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</si>
  <si>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</si>
  <si>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</si>
  <si>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</si>
  <si>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</si>
  <si>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</si>
  <si>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</si>
  <si>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</si>
  <si>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</si>
  <si>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</si>
  <si>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</si>
  <si>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</si>
  <si>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</si>
  <si>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</si>
  <si>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</si>
  <si>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</si>
  <si>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</si>
  <si>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</si>
  <si>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</si>
  <si>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</si>
  <si>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</si>
  <si>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</si>
  <si>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</si>
  <si>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</si>
  <si>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</si>
  <si>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</si>
  <si>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</si>
  <si>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</si>
  <si>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</si>
  <si>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</si>
  <si>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</si>
  <si>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</si>
  <si>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</si>
  <si>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</si>
  <si>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</si>
  <si>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</si>
  <si>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</si>
  <si>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</si>
  <si>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</si>
  <si>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</si>
  <si>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</si>
  <si>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</si>
  <si>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</si>
  <si>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</si>
  <si>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</si>
  <si>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</si>
  <si>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</si>
  <si>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</si>
  <si>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</si>
  <si>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</si>
  <si>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</si>
  <si>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</si>
  <si>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</si>
  <si>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</si>
  <si>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</si>
  <si>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</si>
  <si>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</si>
  <si>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</si>
  <si>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</si>
  <si>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</si>
  <si>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</si>
  <si>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</si>
  <si>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</si>
  <si>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</si>
  <si>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</si>
  <si>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</si>
  <si>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</si>
  <si>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</si>
  <si>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</si>
  <si>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</si>
  <si>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</si>
  <si>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</si>
  <si>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</si>
  <si>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</si>
  <si>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</si>
  <si>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</si>
  <si>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</si>
  <si>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</si>
  <si>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</si>
  <si>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</si>
  <si>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</si>
  <si>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</si>
  <si>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</si>
  <si>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</si>
  <si>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</si>
  <si>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</si>
  <si>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</si>
  <si>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</si>
  <si>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</si>
  <si>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</si>
  <si>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</si>
  <si>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</si>
  <si>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</si>
  <si>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</si>
  <si>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</si>
  <si>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</si>
  <si>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</si>
  <si>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</si>
  <si>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</si>
  <si>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</si>
  <si>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</si>
  <si>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</si>
  <si>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</si>
  <si>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</si>
  <si>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</si>
  <si>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</si>
  <si>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</si>
  <si>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</si>
  <si>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</si>
  <si>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</si>
  <si>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</si>
  <si>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</si>
  <si>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</si>
  <si>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</si>
  <si>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</si>
  <si>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</si>
  <si>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</si>
  <si>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</si>
  <si>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</si>
  <si>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</si>
  <si>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</si>
  <si>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</si>
  <si>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</si>
  <si>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</si>
  <si>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</si>
  <si>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</si>
  <si>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</si>
  <si>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</si>
  <si>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</si>
  <si>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</si>
  <si>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</si>
  <si>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</si>
  <si>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</si>
  <si>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</si>
  <si>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</si>
  <si>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</si>
  <si>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</si>
  <si>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</si>
  <si>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</si>
  <si>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</si>
  <si>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</si>
  <si>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</si>
  <si>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</si>
  <si>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</si>
  <si>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</si>
  <si>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</si>
  <si>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</si>
  <si>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</si>
  <si>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</si>
  <si>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</si>
  <si>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</si>
  <si>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</si>
  <si>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</si>
  <si>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</si>
  <si>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</si>
  <si>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</si>
  <si>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</si>
  <si>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</si>
  <si>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</si>
  <si>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</si>
  <si>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</si>
  <si>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</si>
  <si>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</si>
  <si>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</si>
  <si>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</si>
  <si>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</si>
  <si>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</si>
  <si>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</si>
  <si>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</si>
  <si>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</si>
  <si>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</si>
  <si>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</si>
  <si>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</si>
  <si>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</si>
  <si>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</si>
  <si>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</si>
  <si>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</si>
  <si>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</si>
  <si>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</si>
  <si>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</si>
  <si>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</si>
  <si>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</si>
  <si>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</si>
  <si>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</si>
  <si>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</si>
  <si>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</si>
  <si>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</si>
  <si>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</si>
  <si>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</si>
  <si>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</si>
  <si>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</si>
  <si>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</si>
  <si>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</si>
  <si>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</si>
  <si>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</si>
  <si>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</si>
  <si>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</si>
  <si>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</si>
  <si>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</si>
  <si>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</si>
  <si>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</si>
  <si>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</si>
  <si>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</si>
  <si>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</si>
  <si>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</si>
  <si>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</si>
  <si>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</si>
  <si>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</si>
  <si>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</si>
  <si>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</si>
  <si>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</si>
  <si>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</si>
  <si>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</si>
  <si>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</si>
  <si>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</si>
  <si>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</si>
  <si>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</si>
  <si>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</si>
  <si>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</si>
  <si>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</si>
  <si>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</si>
  <si>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</si>
  <si>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</si>
  <si>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</si>
  <si>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</si>
  <si>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</si>
  <si>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</si>
  <si>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</si>
  <si>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</si>
  <si>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</si>
  <si>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</si>
  <si>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</si>
  <si>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</si>
  <si>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</si>
  <si>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</si>
  <si>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</si>
  <si>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</si>
  <si>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</si>
  <si>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</si>
  <si>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</si>
  <si>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</si>
  <si>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</si>
  <si>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</si>
  <si>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</si>
  <si>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</si>
  <si>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</si>
  <si>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</si>
  <si>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</si>
  <si>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</si>
  <si>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</si>
  <si>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</si>
  <si>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</si>
  <si>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</si>
  <si>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</si>
  <si>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</si>
  <si>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</si>
  <si>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</si>
  <si>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</si>
  <si>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</si>
  <si>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</si>
  <si>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</si>
  <si>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</si>
  <si>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</si>
  <si>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</si>
  <si>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</si>
  <si>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</si>
  <si>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</si>
  <si>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</si>
  <si>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</si>
  <si>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</si>
  <si>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</si>
  <si>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</si>
  <si>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</si>
  <si>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</si>
  <si>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</si>
  <si>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</si>
  <si>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</si>
  <si>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</si>
  <si>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</si>
  <si>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</si>
  <si>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</si>
  <si>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</si>
  <si>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</si>
  <si>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</si>
  <si>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</si>
  <si>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</si>
  <si>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</si>
  <si>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</si>
  <si>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</si>
  <si>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</si>
  <si>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</si>
  <si>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</si>
  <si>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</si>
  <si>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</si>
  <si>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</si>
  <si>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</si>
  <si>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</si>
  <si>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</si>
  <si>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</si>
  <si>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</si>
  <si>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</si>
  <si>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</si>
  <si>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</si>
  <si>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</si>
  <si>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</si>
  <si>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</si>
  <si>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</si>
  <si>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</si>
  <si>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</si>
  <si>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</si>
  <si>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</si>
  <si>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</si>
  <si>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</si>
  <si>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</si>
  <si>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</si>
  <si>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</si>
  <si>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</si>
  <si>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</si>
  <si>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</si>
  <si>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</si>
  <si>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</si>
  <si>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</si>
  <si>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</si>
  <si>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</si>
  <si>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</si>
  <si>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</si>
  <si>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</si>
  <si>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</si>
  <si>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</si>
  <si>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</si>
  <si>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</si>
  <si>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</si>
  <si>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</si>
  <si>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</si>
  <si>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</si>
  <si>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</si>
  <si>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</si>
  <si>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</si>
  <si>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</si>
  <si>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</si>
  <si>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</si>
  <si>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</si>
  <si>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</si>
  <si>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</si>
  <si>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</si>
  <si>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</si>
  <si>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</si>
  <si>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</si>
  <si>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</si>
  <si>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</si>
  <si>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</si>
  <si>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</si>
  <si>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</si>
  <si>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</si>
  <si>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</si>
  <si>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</si>
  <si>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</si>
  <si>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</si>
  <si>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</si>
  <si>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</si>
  <si>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</si>
  <si>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</si>
  <si>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</si>
  <si>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</si>
  <si>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</si>
  <si>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</si>
  <si>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</si>
  <si>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</si>
  <si>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</si>
  <si>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</si>
  <si>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</si>
  <si>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</si>
  <si>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</si>
  <si>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</si>
  <si>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</si>
  <si>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</si>
  <si>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</si>
  <si>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</si>
  <si>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</si>
  <si>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</si>
  <si>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</si>
  <si>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</si>
  <si>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</si>
  <si>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</si>
  <si>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</si>
  <si>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</si>
  <si>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</si>
  <si>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</si>
  <si>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</si>
  <si>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</si>
  <si>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</si>
  <si>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</si>
  <si>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</si>
  <si>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</si>
  <si>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</si>
  <si>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</si>
  <si>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</si>
  <si>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</si>
  <si>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</si>
  <si>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</si>
  <si>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</si>
  <si>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</si>
  <si>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</si>
  <si>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</si>
  <si>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</si>
  <si>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</si>
  <si>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</si>
  <si>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</si>
  <si>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</si>
  <si>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</si>
  <si>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</si>
  <si>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</si>
  <si>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</si>
  <si>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</si>
  <si>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</si>
  <si>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</si>
  <si>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</si>
  <si>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</si>
  <si>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</si>
  <si>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</si>
  <si>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</si>
  <si>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</si>
  <si>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</si>
  <si>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</si>
  <si>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</si>
  <si>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</si>
  <si>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</si>
  <si>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</si>
  <si>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</si>
  <si>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</si>
  <si>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</si>
  <si>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</si>
  <si>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</si>
  <si>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</si>
  <si>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</si>
  <si>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</si>
  <si>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</si>
  <si>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</si>
  <si>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</si>
  <si>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</si>
  <si>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</si>
  <si>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</si>
  <si>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</si>
  <si>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</si>
  <si>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</si>
  <si>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</si>
  <si>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</si>
  <si>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</si>
  <si>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</si>
  <si>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</si>
  <si>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</si>
  <si>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</si>
  <si>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</si>
  <si>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</si>
  <si>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</si>
  <si>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</si>
  <si>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</si>
  <si>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</si>
  <si>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</si>
  <si>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</si>
  <si>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</si>
  <si>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</si>
  <si>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</si>
  <si>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</si>
  <si>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</si>
  <si>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</si>
  <si>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</si>
  <si>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</si>
  <si>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</si>
  <si>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</si>
  <si>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</si>
  <si>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</si>
  <si>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</si>
  <si>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</si>
  <si>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</si>
  <si>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</si>
  <si>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</si>
  <si>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</si>
  <si>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</si>
  <si>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</si>
  <si>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</si>
  <si>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</si>
  <si>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</si>
  <si>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</si>
  <si>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</si>
  <si>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</si>
  <si>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</si>
  <si>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</si>
  <si>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</si>
  <si>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</si>
  <si>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</si>
  <si>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</si>
  <si>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</si>
  <si>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</si>
  <si>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</si>
  <si>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</si>
  <si>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</si>
  <si>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</si>
  <si>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</si>
  <si>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</si>
  <si>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</si>
  <si>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</si>
  <si>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</si>
  <si>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</si>
  <si>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</si>
  <si>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</si>
  <si>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</si>
  <si>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</si>
  <si>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</si>
  <si>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</si>
  <si>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</si>
  <si>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</si>
  <si>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</si>
  <si>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</si>
  <si>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</si>
  <si>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</si>
  <si>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</si>
  <si>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</si>
  <si>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</si>
  <si>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</si>
  <si>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</si>
  <si>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</si>
  <si>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</si>
  <si>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</si>
  <si>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</si>
  <si>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</si>
  <si>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</si>
  <si>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</si>
  <si>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</si>
  <si>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</si>
  <si>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</si>
  <si>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</si>
  <si>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</si>
  <si>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</si>
  <si>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</si>
  <si>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</si>
  <si>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</si>
  <si>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</si>
  <si>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</si>
  <si>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</si>
  <si>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</si>
  <si>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</si>
  <si>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</si>
  <si>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</si>
  <si>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</si>
  <si>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</si>
  <si>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</si>
  <si>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</si>
  <si>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</si>
  <si>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</si>
  <si>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</si>
  <si>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</si>
  <si>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</si>
  <si>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</si>
  <si>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</si>
  <si>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</si>
  <si>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</si>
  <si>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</si>
  <si>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</si>
  <si>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</si>
  <si>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</si>
  <si>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</si>
  <si>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</si>
  <si>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</si>
  <si>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</si>
  <si>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</si>
  <si>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</si>
  <si>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</si>
  <si>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</si>
  <si>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</si>
  <si>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</si>
  <si>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</si>
  <si>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</si>
  <si>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</si>
  <si>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</si>
  <si>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</si>
  <si>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</si>
  <si>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</si>
  <si>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</si>
  <si>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</si>
  <si>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</si>
  <si>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</si>
  <si>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</si>
  <si>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</si>
  <si>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</si>
  <si>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</si>
  <si>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</si>
  <si>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</si>
  <si>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</si>
  <si>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</si>
  <si>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</si>
  <si>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</si>
  <si>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</si>
  <si>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</si>
  <si>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</si>
  <si>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</si>
  <si>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</si>
  <si>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</si>
  <si>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</si>
  <si>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</si>
  <si>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</si>
  <si>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</si>
  <si>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</si>
  <si>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</si>
  <si>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</si>
  <si>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</si>
  <si>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</si>
  <si>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</si>
  <si>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</si>
  <si>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</si>
  <si>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</si>
  <si>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</si>
  <si>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</si>
  <si>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</si>
  <si>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</si>
  <si>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</si>
  <si>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</si>
  <si>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</si>
  <si>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</si>
  <si>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</si>
  <si>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</si>
  <si>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</si>
  <si>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</si>
  <si>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</si>
  <si>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</si>
  <si>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</si>
  <si>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</si>
  <si>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</si>
  <si>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</si>
  <si>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</si>
  <si>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</si>
  <si>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</si>
  <si>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</si>
  <si>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</si>
  <si>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</si>
  <si>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</si>
  <si>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</si>
  <si>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</si>
  <si>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</si>
  <si>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</si>
  <si>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</si>
  <si>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</si>
  <si>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</si>
  <si>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</si>
  <si>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</si>
  <si>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</si>
  <si>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</si>
  <si>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</si>
  <si>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</si>
  <si>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</si>
  <si>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</si>
  <si>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</si>
  <si>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</si>
  <si>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</si>
  <si>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</si>
  <si>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</si>
  <si>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</si>
  <si>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</si>
  <si>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</si>
  <si>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</si>
  <si>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</si>
  <si>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</si>
  <si>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</si>
  <si>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</si>
  <si>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</si>
  <si>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</si>
  <si>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</si>
  <si>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</si>
  <si>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</si>
  <si>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</si>
  <si>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</si>
  <si>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</si>
  <si>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</si>
  <si>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</si>
  <si>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</si>
  <si>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</si>
  <si>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</si>
  <si>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</si>
  <si>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</si>
  <si>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</si>
  <si>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</si>
  <si>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</si>
  <si>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</si>
  <si>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</si>
  <si>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</si>
  <si>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</si>
  <si>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</si>
  <si>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</si>
  <si>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</si>
  <si>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</si>
  <si>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</si>
  <si>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</si>
  <si>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</si>
  <si>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</si>
  <si>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</si>
  <si>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</si>
  <si>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</si>
  <si>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</si>
  <si>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</si>
  <si>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</si>
  <si>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</si>
  <si>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</si>
  <si>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</si>
  <si>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</si>
  <si>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</si>
  <si>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</si>
  <si>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</si>
  <si>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</si>
  <si>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</si>
  <si>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</si>
  <si>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</si>
  <si>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</si>
  <si>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</si>
  <si>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</si>
  <si>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</si>
  <si>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</si>
  <si>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</si>
  <si>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</si>
  <si>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</si>
  <si>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</si>
  <si>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</si>
  <si>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</si>
  <si>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</si>
  <si>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</si>
  <si>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</si>
  <si>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</si>
  <si>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</si>
  <si>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</si>
  <si>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</si>
  <si>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</si>
  <si>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</si>
  <si>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</si>
  <si>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</si>
  <si>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</si>
  <si>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</si>
  <si>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</si>
  <si>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</si>
  <si>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</si>
  <si>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</si>
  <si>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</si>
  <si>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</si>
  <si>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</si>
  <si>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</si>
  <si>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</si>
  <si>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</si>
  <si>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</si>
  <si>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</si>
  <si>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</si>
  <si>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</si>
  <si>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</si>
  <si>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</si>
  <si>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</si>
  <si>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</si>
  <si>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</si>
  <si>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</si>
  <si>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</si>
  <si>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</si>
  <si>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</si>
  <si>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</si>
  <si>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</si>
  <si>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</si>
  <si>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</si>
  <si>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</si>
  <si>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</si>
  <si>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</si>
  <si>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</si>
  <si>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</si>
  <si>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</si>
  <si>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</si>
  <si>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</si>
  <si>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</si>
  <si>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</si>
  <si>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</si>
  <si>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</si>
  <si>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</si>
  <si>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</si>
  <si>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</si>
  <si>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</si>
  <si>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</si>
  <si>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</si>
  <si>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</si>
  <si>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</si>
  <si>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</si>
  <si>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</si>
  <si>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</si>
  <si>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</si>
  <si>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</si>
  <si>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</si>
  <si>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</si>
  <si>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</si>
  <si>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</si>
  <si>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</si>
  <si>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</si>
  <si>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</si>
  <si>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</si>
  <si>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</si>
  <si>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</si>
  <si>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</si>
  <si>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</si>
  <si>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</si>
  <si>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</si>
  <si>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</si>
  <si>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</si>
  <si>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</si>
  <si>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</si>
  <si>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</si>
  <si>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</si>
  <si>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</si>
  <si>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</si>
  <si>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</si>
  <si>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</si>
  <si>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</si>
  <si>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</si>
  <si>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</si>
  <si>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</si>
  <si>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</si>
  <si>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</si>
  <si>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</si>
  <si>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</si>
  <si>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</si>
  <si>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</si>
  <si>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</si>
  <si>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</si>
  <si>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</si>
  <si>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</si>
  <si>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</si>
  <si>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</si>
  <si>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</si>
  <si>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</si>
  <si>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</si>
  <si>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</si>
  <si>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</si>
  <si>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</si>
  <si>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</si>
  <si>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</si>
  <si>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</si>
  <si>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</si>
  <si>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</si>
  <si>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</si>
  <si>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</si>
  <si>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</si>
  <si>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</si>
  <si>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</si>
  <si>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</si>
  <si>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</si>
  <si>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</si>
  <si>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</si>
  <si>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</si>
  <si>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</si>
  <si>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</si>
  <si>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</si>
  <si>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</si>
  <si>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</si>
  <si>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</si>
  <si>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</si>
  <si>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</si>
  <si>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</si>
  <si>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</si>
  <si>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</si>
  <si>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</si>
  <si>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</si>
  <si>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</si>
  <si>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</si>
  <si>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</si>
  <si>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</si>
  <si>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</si>
  <si>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</si>
  <si>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</si>
  <si>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</si>
  <si>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</si>
  <si>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</si>
  <si>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</si>
  <si>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</si>
  <si>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</si>
  <si>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</si>
  <si>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</si>
  <si>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</si>
  <si>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</si>
  <si>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</si>
  <si>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</si>
  <si>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</si>
  <si>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</si>
  <si>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</si>
  <si>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</si>
  <si>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</si>
  <si>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</si>
  <si>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</si>
  <si>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</si>
  <si>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</si>
  <si>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</si>
  <si>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</si>
  <si>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</si>
  <si>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</si>
  <si>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</si>
  <si>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</si>
  <si>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</si>
  <si>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</si>
  <si>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</si>
  <si>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</si>
  <si>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</si>
  <si>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</si>
  <si>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</si>
  <si>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</si>
  <si>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</si>
  <si>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</si>
  <si>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</si>
  <si>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</si>
  <si>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</si>
  <si>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</si>
  <si>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</si>
  <si>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</si>
  <si>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</si>
  <si>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</si>
  <si>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</si>
  <si>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</si>
  <si>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</si>
  <si>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</si>
  <si>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</si>
  <si>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</si>
  <si>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</si>
  <si>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</si>
  <si>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</si>
  <si>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</si>
  <si>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</si>
  <si>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</si>
  <si>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</si>
  <si>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</si>
  <si>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</si>
  <si>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</si>
  <si>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</si>
  <si>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</si>
  <si>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</si>
  <si>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</si>
  <si>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</si>
  <si>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</si>
  <si>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</si>
  <si>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</si>
  <si>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</si>
  <si>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</si>
  <si>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</si>
  <si>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</si>
  <si>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</si>
  <si>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</si>
  <si>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</si>
  <si>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</si>
  <si>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</si>
  <si>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</si>
  <si>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</si>
  <si>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</si>
  <si>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</si>
  <si>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</si>
  <si>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</si>
  <si>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</si>
  <si>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</si>
  <si>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</si>
  <si>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</si>
  <si>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</si>
  <si>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</si>
  <si>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</si>
  <si>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</si>
  <si>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</si>
  <si>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</si>
  <si>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</si>
  <si>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</si>
  <si>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</si>
  <si>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</si>
  <si>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</si>
  <si>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</si>
  <si>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</si>
  <si>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</si>
  <si>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</si>
  <si>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</si>
  <si>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</si>
  <si>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</si>
  <si>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</si>
  <si>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</si>
  <si>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</si>
  <si>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</si>
  <si>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</si>
  <si>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</si>
  <si>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</si>
  <si>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</si>
  <si>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</si>
  <si>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</si>
  <si>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</si>
  <si>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</si>
  <si>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</si>
  <si>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</si>
  <si>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</si>
  <si>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</si>
  <si>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</si>
  <si>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</si>
  <si>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</si>
  <si>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</si>
  <si>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</si>
  <si>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</si>
  <si>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</si>
  <si>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</si>
  <si>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</si>
  <si>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</si>
  <si>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</si>
  <si>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</si>
  <si>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</si>
  <si>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</si>
  <si>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</si>
  <si>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</si>
  <si>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</si>
  <si>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</si>
  <si>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</si>
  <si>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</si>
  <si>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</si>
  <si>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</si>
  <si>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</si>
  <si>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</si>
  <si>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</si>
  <si>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</si>
  <si>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</si>
  <si>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</si>
  <si>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</si>
  <si>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</si>
  <si>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</si>
  <si>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</si>
  <si>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</si>
  <si>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</si>
  <si>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</si>
  <si>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</si>
  <si>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</si>
  <si>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</si>
  <si>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</si>
  <si>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</si>
  <si>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</si>
  <si>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</si>
  <si>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</si>
  <si>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</si>
  <si>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</si>
  <si>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</si>
  <si>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</si>
  <si>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</si>
  <si>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</si>
  <si>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</si>
  <si>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</si>
  <si>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</si>
  <si>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</si>
  <si>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</si>
  <si>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</si>
  <si>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</si>
  <si>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</si>
  <si>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</si>
  <si>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</si>
  <si>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</si>
  <si>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</si>
  <si>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</si>
  <si>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</si>
  <si>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</si>
  <si>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</si>
  <si>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</si>
  <si>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</si>
  <si>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</si>
  <si>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</si>
  <si>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</si>
  <si>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</si>
  <si>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</si>
  <si>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</si>
  <si>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</si>
  <si>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</si>
  <si>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</si>
  <si>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</si>
  <si>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</si>
  <si>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</si>
  <si>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</si>
  <si>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</si>
  <si>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</si>
  <si>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</si>
  <si>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</si>
  <si>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</si>
  <si>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</si>
  <si>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</si>
  <si>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</si>
  <si>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</si>
  <si>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</si>
  <si>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</si>
  <si>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</si>
  <si>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</si>
  <si>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</si>
  <si>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</si>
  <si>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</si>
  <si>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</si>
  <si>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</si>
  <si>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</si>
  <si>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</si>
  <si>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</si>
  <si>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</si>
  <si>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</si>
  <si>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</si>
  <si>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</si>
  <si>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</si>
  <si>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</si>
  <si>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</si>
  <si>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</si>
  <si>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</si>
  <si>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</si>
  <si>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</si>
  <si>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</si>
  <si>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</si>
  <si>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</si>
  <si>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</si>
  <si>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</si>
  <si>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</si>
  <si>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</si>
  <si>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</si>
  <si>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</si>
  <si>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</si>
  <si>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</si>
  <si>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</si>
  <si>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</si>
  <si>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</si>
  <si>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</si>
  <si>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</si>
  <si>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</si>
  <si>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</si>
  <si>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</si>
  <si>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</si>
  <si>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</si>
  <si>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</si>
  <si>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</si>
  <si>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</si>
  <si>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</si>
  <si>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</si>
  <si>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</si>
  <si>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</si>
  <si>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</si>
  <si>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</si>
  <si>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</si>
  <si>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</si>
  <si>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</si>
  <si>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</si>
  <si>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</si>
  <si>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</si>
  <si>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</si>
  <si>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</si>
  <si>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</si>
  <si>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</si>
  <si>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</si>
  <si>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</si>
  <si>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</si>
  <si>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</si>
  <si>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</si>
  <si>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</si>
  <si>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</si>
  <si>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</si>
  <si>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</si>
  <si>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</si>
  <si>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</si>
  <si>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</si>
  <si>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</si>
  <si>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</si>
  <si>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</si>
  <si>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</si>
  <si>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</si>
  <si>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</si>
  <si>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</si>
  <si>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</si>
  <si>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</si>
  <si>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</si>
  <si>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</si>
  <si>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</si>
  <si>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</si>
  <si>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</si>
  <si>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</si>
  <si>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</si>
  <si>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</si>
  <si>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</si>
  <si>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</si>
  <si>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</si>
  <si>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</si>
  <si>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</si>
  <si>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</si>
  <si>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</si>
  <si>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</si>
  <si>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</si>
  <si>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</si>
  <si>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</si>
  <si>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</si>
  <si>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</si>
  <si>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</si>
  <si>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</si>
  <si>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</si>
  <si>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</si>
  <si>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</si>
  <si>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</si>
  <si>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</si>
  <si>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</si>
  <si>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</si>
  <si>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</si>
  <si>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</si>
  <si>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</si>
  <si>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</si>
  <si>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</si>
  <si>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</si>
  <si>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</si>
  <si>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</si>
  <si>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</si>
  <si>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</si>
  <si>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</si>
  <si>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</si>
  <si>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</si>
  <si>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</si>
  <si>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</si>
  <si>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</si>
  <si>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</si>
  <si>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</si>
  <si>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</si>
  <si>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</si>
  <si>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</si>
  <si>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</si>
  <si>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</si>
  <si>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</si>
  <si>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</si>
  <si>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</si>
  <si>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</si>
  <si>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</si>
  <si>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</si>
  <si>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</si>
  <si>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</si>
  <si>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</si>
  <si>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</si>
  <si>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</si>
  <si>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</si>
  <si>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</si>
  <si>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</si>
  <si>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</si>
  <si>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</si>
  <si>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</si>
  <si>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</si>
  <si>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</si>
  <si>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</si>
  <si>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</si>
  <si>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</si>
  <si>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</si>
  <si>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</si>
  <si>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</si>
  <si>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</si>
  <si>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</si>
  <si>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</si>
  <si>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</si>
  <si>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</si>
  <si>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</si>
  <si>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</si>
  <si>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</si>
  <si>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</si>
  <si>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</si>
  <si>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</si>
  <si>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</si>
  <si>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</si>
  <si>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</si>
  <si>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</si>
  <si>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</si>
  <si>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</si>
  <si>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</si>
  <si>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</si>
  <si>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</si>
  <si>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</si>
  <si>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</si>
  <si>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</si>
  <si>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</si>
  <si>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</si>
  <si>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</si>
  <si>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</si>
  <si>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</si>
  <si>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</si>
  <si>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</si>
  <si>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</si>
  <si>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</si>
  <si>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</si>
  <si>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</si>
  <si>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</si>
  <si>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</si>
  <si>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</si>
  <si>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</si>
  <si>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</si>
  <si>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</si>
  <si>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</si>
  <si>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</si>
  <si>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</si>
  <si>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</si>
  <si>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</si>
  <si>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</si>
  <si>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</si>
  <si>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</si>
  <si>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</si>
  <si>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</si>
  <si>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</si>
  <si>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</si>
  <si>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</si>
  <si>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</si>
  <si>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</si>
  <si>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</si>
  <si>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</si>
  <si>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</si>
  <si>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</si>
  <si>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</si>
  <si>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</si>
  <si>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</si>
  <si>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</si>
  <si>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</si>
  <si>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</si>
  <si>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</si>
  <si>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</si>
  <si>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</si>
  <si>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</si>
  <si>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</si>
  <si>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</si>
  <si>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</si>
  <si>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</si>
  <si>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</si>
  <si>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</si>
  <si>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</si>
  <si>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</si>
  <si>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</si>
  <si>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</si>
  <si>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</si>
  <si>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</si>
  <si>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</si>
  <si>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</si>
  <si>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</si>
  <si>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</si>
  <si>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</si>
  <si>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</si>
  <si>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</si>
  <si>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</si>
  <si>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</si>
  <si>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</si>
  <si>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</si>
  <si>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</si>
  <si>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</si>
  <si>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</si>
  <si>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</si>
  <si>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</si>
  <si>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</si>
  <si>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</si>
  <si>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</si>
  <si>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</si>
  <si>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</si>
  <si>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</si>
  <si>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</si>
  <si>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</si>
  <si>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</si>
  <si>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</si>
  <si>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</si>
  <si>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</si>
  <si>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</si>
  <si>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</si>
  <si>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</si>
  <si>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</si>
  <si>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</si>
  <si>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</si>
  <si>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</si>
  <si>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</si>
  <si>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</si>
  <si>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</si>
  <si>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</si>
  <si>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</si>
  <si>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</si>
  <si>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</si>
  <si>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</si>
  <si>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</si>
  <si>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</si>
  <si>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</si>
  <si>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</si>
  <si>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</si>
  <si>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</si>
  <si>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</si>
  <si>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</si>
  <si>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</si>
  <si>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</si>
  <si>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</si>
  <si>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</si>
  <si>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</si>
  <si>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</si>
  <si>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</si>
  <si>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</si>
  <si>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</si>
  <si>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</si>
  <si>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</si>
  <si>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</si>
  <si>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</si>
  <si>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</si>
  <si>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</si>
  <si>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</si>
  <si>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</si>
  <si>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</si>
  <si>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</si>
  <si>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</si>
  <si>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</si>
  <si>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</si>
  <si>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</si>
  <si>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</si>
  <si>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</si>
  <si>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</si>
  <si>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</si>
  <si>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</si>
  <si>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</si>
  <si>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</si>
  <si>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</si>
  <si>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</si>
  <si>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</si>
  <si>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</si>
  <si>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</si>
  <si>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</si>
  <si>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</si>
  <si>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</si>
  <si>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</si>
  <si>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</si>
  <si>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</si>
  <si>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</si>
  <si>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</si>
  <si>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</si>
  <si>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</si>
  <si>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</si>
  <si>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</si>
  <si>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</si>
  <si>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</si>
  <si>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</si>
  <si>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</si>
  <si>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</si>
  <si>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</si>
  <si>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</si>
  <si>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</si>
  <si>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</si>
  <si>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</si>
  <si>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</si>
  <si>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</si>
  <si>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</si>
  <si>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</si>
  <si>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</si>
  <si>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</si>
  <si>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</si>
  <si>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</si>
  <si>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</si>
  <si>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</si>
  <si>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</si>
  <si>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</si>
  <si>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</si>
  <si>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</si>
  <si>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</si>
  <si>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</si>
  <si>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</si>
  <si>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</si>
  <si>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</si>
  <si>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</si>
  <si>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</si>
  <si>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</si>
  <si>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</si>
  <si>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</si>
  <si>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</si>
  <si>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</si>
  <si>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</si>
  <si>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</si>
  <si>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</si>
  <si>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</si>
  <si>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</si>
  <si>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</si>
  <si>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</si>
  <si>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</si>
  <si>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</si>
  <si>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</si>
  <si>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</si>
  <si>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</si>
  <si>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</si>
  <si>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</si>
  <si>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</si>
  <si>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</si>
  <si>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</si>
  <si>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</si>
  <si>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</si>
  <si>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</si>
  <si>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</si>
  <si>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</si>
  <si>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</si>
  <si>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</si>
  <si>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</si>
  <si>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</si>
  <si>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</si>
  <si>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</si>
  <si>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</si>
  <si>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</si>
  <si>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</si>
  <si>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</si>
  <si>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</si>
  <si>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</si>
  <si>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</si>
  <si>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</si>
  <si>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</si>
  <si>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</si>
  <si>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</si>
  <si>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</si>
  <si>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</si>
  <si>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</si>
  <si>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</si>
  <si>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</si>
  <si>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</si>
  <si>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</si>
  <si>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</si>
  <si>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</si>
  <si>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</si>
  <si>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</si>
  <si>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</si>
  <si>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</si>
  <si>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</si>
  <si>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</si>
  <si>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</si>
  <si>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</si>
  <si>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</si>
  <si>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</si>
  <si>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</si>
  <si>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</si>
  <si>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</si>
  <si>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</si>
  <si>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</si>
  <si>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</si>
  <si>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</si>
  <si>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</si>
  <si>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</si>
  <si>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</si>
  <si>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</si>
  <si>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</si>
  <si>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</si>
  <si>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</si>
  <si>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</si>
  <si>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</si>
  <si>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</si>
  <si>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</si>
  <si>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</si>
  <si>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</si>
  <si>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</si>
  <si>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</si>
  <si>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</si>
  <si>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</si>
  <si>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</si>
  <si>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</si>
  <si>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</si>
  <si>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</si>
  <si>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</si>
  <si>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</si>
  <si>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</si>
  <si>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</si>
  <si>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</si>
  <si>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</si>
  <si>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</si>
  <si>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</si>
  <si>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</si>
  <si>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</si>
  <si>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</si>
  <si>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</si>
  <si>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</si>
  <si>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</si>
  <si>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</si>
  <si>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</si>
  <si>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</si>
  <si>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</si>
  <si>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</si>
  <si>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</si>
  <si>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</si>
  <si>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</si>
  <si>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</si>
  <si>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</si>
  <si>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</si>
  <si>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</si>
  <si>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</si>
  <si>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</si>
  <si>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</si>
  <si>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</si>
  <si>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</si>
  <si>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</si>
  <si>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</si>
  <si>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</si>
  <si>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</si>
  <si>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</si>
  <si>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</si>
  <si>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</si>
  <si>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</si>
  <si>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</si>
  <si>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</si>
  <si>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</si>
  <si>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</si>
  <si>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</si>
  <si>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</si>
  <si>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</si>
  <si>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</si>
  <si>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</si>
  <si>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</si>
  <si>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</si>
  <si>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</si>
  <si>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</si>
  <si>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</si>
  <si>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</si>
  <si>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</si>
  <si>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</si>
  <si>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</si>
  <si>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</si>
  <si>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</si>
  <si>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</si>
  <si>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</si>
  <si>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</si>
  <si>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</si>
  <si>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</si>
  <si>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</si>
  <si>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</si>
  <si>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</si>
  <si>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</si>
  <si>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</si>
  <si>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</si>
  <si>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</si>
  <si>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</si>
  <si>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</si>
  <si>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</si>
  <si>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</si>
  <si>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</si>
  <si>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</si>
  <si>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</si>
  <si>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</si>
  <si>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</si>
  <si>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</si>
  <si>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</si>
  <si>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</si>
  <si>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</si>
  <si>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</si>
  <si>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</si>
  <si>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</si>
  <si>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</si>
  <si>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</si>
  <si>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</si>
  <si>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</si>
  <si>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</si>
  <si>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</si>
  <si>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</si>
  <si>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</si>
  <si>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</si>
  <si>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</si>
  <si>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</si>
  <si>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</si>
  <si>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</si>
  <si>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</si>
  <si>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</si>
  <si>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</si>
  <si>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</si>
  <si>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</si>
  <si>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</si>
  <si>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</si>
  <si>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</si>
  <si>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</si>
  <si>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</si>
  <si>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</si>
  <si>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</si>
  <si>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</si>
  <si>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</si>
  <si>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</si>
  <si>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</si>
  <si>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</si>
  <si>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</si>
  <si>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</si>
  <si>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</si>
  <si>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</si>
  <si>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</si>
  <si>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</si>
  <si>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</si>
  <si>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</si>
  <si>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</si>
  <si>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</si>
  <si>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</si>
  <si>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</si>
  <si>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</si>
  <si>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</si>
  <si>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</si>
  <si>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</si>
  <si>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</si>
  <si>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</si>
  <si>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</si>
  <si>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</si>
  <si>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</si>
  <si>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</si>
  <si>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</si>
  <si>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</si>
  <si>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</si>
  <si>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</si>
  <si>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</si>
  <si>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</si>
  <si>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</si>
  <si>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</si>
  <si>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</si>
  <si>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</si>
  <si>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</si>
  <si>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</si>
  <si>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</si>
  <si>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</si>
  <si>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</si>
  <si>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</si>
  <si>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</si>
  <si>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</si>
  <si>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</si>
  <si>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</si>
  <si>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</si>
  <si>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</si>
  <si>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</si>
  <si>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</si>
  <si>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</si>
  <si>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</si>
  <si>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</si>
  <si>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</si>
  <si>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</si>
  <si>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</si>
  <si>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</si>
  <si>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</si>
  <si>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</si>
  <si>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</si>
  <si>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</si>
  <si>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</si>
  <si>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</si>
  <si>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</si>
  <si>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</si>
  <si>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</si>
  <si>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</si>
  <si>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</si>
  <si>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</si>
  <si>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</si>
  <si>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</si>
  <si>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</si>
  <si>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</si>
  <si>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</si>
  <si>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</si>
  <si>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</si>
  <si>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</si>
  <si>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</si>
  <si>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</si>
  <si>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</si>
  <si>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</si>
  <si>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</si>
  <si>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</si>
  <si>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</si>
  <si>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</si>
  <si>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</si>
  <si>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</si>
  <si>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</si>
  <si>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</si>
  <si>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</si>
  <si>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</si>
  <si>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</si>
  <si>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</si>
  <si>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</si>
  <si>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</si>
  <si>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</si>
  <si>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</si>
  <si>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</si>
  <si>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</si>
  <si>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</si>
  <si>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</si>
  <si>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</si>
  <si>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</si>
  <si>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</si>
  <si>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</si>
  <si>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</si>
  <si>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</si>
  <si>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</si>
  <si>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</si>
  <si>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</si>
  <si>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</si>
  <si>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</si>
  <si>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</si>
  <si>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</si>
  <si>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</si>
  <si>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</si>
  <si>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</si>
  <si>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</si>
  <si>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</si>
  <si>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</si>
  <si>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</si>
  <si>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</si>
  <si>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</si>
  <si>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</si>
  <si>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</si>
  <si>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</si>
  <si>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</si>
  <si>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</si>
  <si>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</si>
  <si>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</si>
  <si>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</si>
  <si>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</si>
  <si>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</si>
  <si>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</si>
  <si>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</si>
  <si>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</si>
  <si>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</si>
  <si>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</si>
  <si>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</si>
  <si>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</si>
  <si>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</si>
  <si>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</si>
  <si>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</si>
  <si>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</si>
  <si>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</si>
  <si>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</si>
  <si>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</si>
  <si>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</si>
  <si>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</si>
  <si>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</si>
  <si>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</si>
  <si>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</si>
  <si>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</si>
  <si>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</si>
  <si>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</si>
  <si>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</si>
  <si>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</si>
  <si>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</si>
  <si>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</si>
  <si>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</si>
  <si>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</si>
  <si>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</si>
  <si>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</si>
  <si>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</si>
  <si>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</si>
  <si>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</si>
  <si>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</si>
  <si>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</si>
  <si>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</si>
  <si>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</si>
  <si>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</si>
  <si>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</si>
  <si>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</si>
  <si>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</si>
  <si>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</si>
  <si>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</si>
  <si>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</si>
  <si>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</si>
  <si>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</si>
  <si>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</si>
  <si>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</si>
  <si>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</si>
  <si>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</si>
  <si>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</si>
  <si>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</si>
  <si>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</si>
  <si>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</si>
  <si>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</si>
  <si>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</si>
  <si>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</si>
  <si>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</si>
  <si>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</si>
  <si>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</si>
  <si>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</si>
  <si>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</si>
  <si>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</si>
  <si>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</si>
  <si>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</si>
  <si>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</si>
  <si>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</si>
  <si>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</si>
  <si>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</si>
  <si>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</si>
  <si>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</si>
  <si>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</si>
  <si>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</si>
  <si>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</si>
  <si>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</si>
  <si>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</si>
  <si>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</si>
  <si>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</si>
  <si>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</si>
  <si>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</si>
  <si>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</si>
  <si>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</si>
  <si>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</si>
  <si>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</si>
  <si>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</si>
  <si>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</si>
  <si>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</si>
  <si>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</si>
  <si>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</si>
  <si>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</si>
  <si>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</si>
  <si>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</si>
  <si>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</si>
  <si>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</si>
  <si>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</si>
  <si>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</si>
  <si>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</si>
  <si>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</si>
  <si>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</si>
  <si>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</si>
  <si>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</si>
  <si>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</si>
  <si>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</si>
  <si>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</si>
  <si>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</si>
  <si>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</si>
  <si>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</si>
  <si>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</si>
  <si>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</si>
  <si>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</si>
  <si>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</si>
  <si>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</si>
  <si>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</si>
  <si>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</si>
  <si>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</si>
  <si>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</si>
  <si>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</si>
  <si>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</si>
  <si>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</si>
  <si>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</si>
  <si>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</si>
  <si>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</si>
  <si>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</si>
  <si>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</si>
  <si>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</si>
  <si>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</si>
  <si>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</si>
  <si>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</si>
  <si>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</si>
  <si>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</si>
  <si>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</si>
  <si>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</si>
  <si>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</si>
  <si>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</si>
  <si>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</si>
  <si>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</si>
  <si>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</si>
  <si>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</si>
  <si>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</si>
  <si>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</si>
  <si>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</si>
  <si>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</si>
  <si>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</si>
  <si>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</si>
  <si>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</si>
  <si>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</si>
  <si>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</si>
  <si>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</si>
  <si>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</si>
  <si>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</si>
  <si>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</si>
  <si>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</si>
  <si>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</si>
  <si>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</si>
  <si>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</si>
  <si>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</si>
  <si>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</si>
  <si>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</si>
  <si>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</si>
  <si>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</si>
  <si>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</si>
  <si>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</si>
  <si>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</si>
  <si>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</si>
  <si>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</si>
  <si>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</si>
  <si>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</si>
  <si>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</si>
  <si>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</si>
  <si>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</si>
  <si>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</si>
  <si>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</si>
  <si>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</si>
  <si>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</si>
  <si>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</si>
  <si>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</si>
  <si>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</si>
  <si>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</si>
  <si>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</si>
  <si>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</si>
  <si>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</si>
  <si>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</si>
  <si>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</si>
  <si>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</si>
  <si>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</si>
  <si>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</si>
  <si>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</si>
  <si>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</si>
  <si>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</si>
  <si>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</si>
  <si>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</si>
  <si>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</si>
  <si>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</si>
  <si>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</si>
  <si>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</si>
  <si>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</si>
  <si>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</si>
  <si>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</si>
  <si>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</si>
  <si>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</si>
  <si>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</si>
  <si>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</si>
  <si>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</si>
  <si>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</si>
  <si>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</si>
  <si>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</si>
  <si>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</si>
  <si>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</si>
  <si>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</si>
  <si>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</si>
  <si>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</si>
  <si>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</si>
  <si>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</si>
  <si>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</si>
  <si>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</si>
  <si>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</si>
  <si>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</si>
  <si>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</si>
  <si>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</si>
  <si>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</si>
  <si>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</si>
  <si>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</si>
  <si>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</si>
  <si>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</si>
  <si>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</si>
  <si>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</si>
  <si>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</si>
  <si>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</si>
  <si>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</si>
  <si>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</si>
  <si>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</si>
  <si>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</si>
  <si>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</si>
  <si>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</si>
  <si>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</si>
  <si>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</si>
  <si>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</si>
  <si>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</si>
  <si>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</si>
  <si>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</si>
  <si>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</si>
  <si>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</si>
  <si>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</si>
  <si>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</si>
  <si>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</si>
  <si>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</si>
  <si>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</si>
  <si>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</si>
  <si>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</si>
  <si>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</si>
  <si>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</si>
  <si>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</si>
  <si>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</si>
  <si>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</si>
  <si>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</si>
  <si>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</si>
  <si>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</si>
  <si>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</si>
  <si>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</si>
  <si>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</si>
  <si>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</si>
  <si>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</si>
  <si>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</si>
  <si>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</si>
  <si>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</si>
  <si>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</si>
  <si>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</si>
  <si>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</si>
  <si>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</si>
  <si>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</si>
  <si>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</si>
  <si>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</si>
  <si>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</si>
  <si>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</si>
  <si>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</si>
  <si>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</si>
  <si>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</si>
  <si>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</si>
  <si>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</si>
  <si>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</si>
  <si>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</si>
  <si>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</si>
  <si>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</si>
  <si>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</si>
  <si>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</si>
  <si>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</si>
  <si>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</si>
  <si>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</si>
  <si>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</si>
  <si>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</si>
  <si>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</si>
  <si>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</si>
  <si>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</si>
  <si>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</si>
  <si>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</si>
  <si>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</si>
  <si>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</si>
  <si>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</si>
  <si>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</si>
  <si>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</si>
  <si>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</si>
  <si>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</si>
  <si>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</si>
  <si>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</si>
  <si>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</si>
  <si>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</si>
  <si>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</si>
  <si>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</si>
  <si>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</si>
  <si>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</si>
  <si>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</si>
  <si>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</si>
  <si>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</si>
  <si>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</si>
  <si>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</si>
  <si>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</si>
  <si>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</si>
  <si>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</si>
  <si>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</si>
  <si>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</si>
  <si>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</si>
  <si>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</si>
  <si>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</si>
  <si>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</si>
  <si>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</si>
  <si>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</si>
  <si>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</si>
  <si>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</si>
  <si>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</si>
  <si>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</si>
  <si>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</si>
  <si>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</si>
  <si>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</si>
  <si>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</si>
  <si>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</si>
  <si>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</si>
  <si>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</si>
  <si>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</si>
  <si>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</si>
  <si>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</si>
  <si>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</si>
  <si>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</si>
  <si>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</si>
  <si>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</si>
  <si>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</si>
  <si>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</si>
  <si>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</si>
  <si>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</si>
  <si>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</si>
  <si>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</si>
  <si>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</si>
  <si>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</si>
  <si>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</si>
  <si>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</si>
  <si>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</si>
  <si>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</si>
  <si>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</si>
  <si>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</si>
  <si>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</si>
  <si>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</si>
  <si>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</si>
  <si>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</si>
  <si>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</si>
  <si>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</si>
  <si>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</si>
  <si>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</si>
  <si>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</si>
  <si>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</si>
  <si>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</si>
  <si>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</si>
  <si>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</si>
  <si>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</si>
  <si>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</si>
  <si>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</si>
  <si>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</si>
  <si>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</si>
  <si>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</si>
  <si>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</si>
  <si>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</si>
  <si>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</si>
  <si>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</si>
  <si>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</si>
  <si>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</si>
  <si>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</si>
  <si>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</si>
  <si>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</si>
  <si>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</si>
  <si>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</si>
  <si>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</si>
  <si>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</si>
  <si>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</si>
  <si>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</si>
  <si>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</si>
  <si>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</si>
  <si>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</si>
  <si>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</si>
  <si>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</si>
  <si>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</si>
  <si>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</si>
  <si>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</si>
  <si>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</si>
  <si>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</si>
  <si>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</si>
  <si>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</si>
  <si>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</si>
  <si>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</si>
  <si>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</si>
  <si>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</si>
  <si>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</si>
  <si>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</si>
  <si>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</si>
  <si>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</si>
  <si>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</si>
  <si>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</si>
  <si>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</si>
  <si>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</si>
  <si>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</si>
  <si>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</si>
  <si>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</si>
  <si>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</si>
  <si>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</si>
  <si>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</si>
  <si>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</si>
  <si>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</si>
  <si>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</si>
  <si>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</si>
  <si>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</si>
  <si>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</si>
  <si>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</si>
  <si>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</si>
  <si>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</si>
  <si>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</si>
  <si>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</si>
  <si>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</si>
  <si>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</si>
  <si>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</si>
  <si>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</si>
  <si>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</si>
  <si>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</si>
  <si>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</si>
  <si>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</si>
  <si>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</si>
  <si>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</si>
  <si>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</si>
  <si>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</si>
  <si>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</si>
  <si>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</si>
  <si>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</si>
  <si>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</si>
  <si>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</si>
  <si>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</si>
  <si>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</si>
  <si>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</si>
  <si>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</si>
  <si>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</si>
  <si>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</si>
  <si>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</si>
  <si>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</si>
  <si>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</si>
  <si>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</si>
  <si>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</si>
  <si>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</si>
  <si>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</si>
  <si>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</si>
  <si>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</si>
  <si>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</si>
  <si>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</si>
  <si>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</si>
  <si>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</si>
  <si>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</si>
  <si>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</si>
  <si>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</si>
  <si>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</si>
  <si>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</si>
  <si>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</si>
  <si>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</si>
  <si>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</si>
  <si>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</si>
  <si>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</si>
  <si>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</si>
  <si>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</si>
  <si>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</si>
  <si>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</si>
  <si>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</si>
  <si>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</si>
  <si>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</si>
  <si>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</si>
  <si>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</si>
  <si>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</si>
  <si>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</si>
  <si>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</si>
  <si>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</si>
  <si>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</si>
  <si>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</si>
  <si>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</si>
  <si>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</si>
  <si>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</si>
  <si>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</si>
  <si>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</si>
  <si>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</si>
  <si>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</si>
  <si>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</si>
  <si>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</si>
  <si>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</si>
  <si>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</si>
  <si>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</si>
  <si>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</si>
  <si>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</si>
  <si>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</si>
  <si>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</si>
  <si>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</si>
  <si>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</si>
  <si>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</si>
  <si>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</si>
  <si>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</si>
  <si>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</si>
  <si>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</si>
  <si>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</si>
  <si>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</si>
  <si>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</si>
  <si>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</si>
  <si>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</si>
  <si>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</si>
  <si>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</si>
  <si>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</si>
  <si>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</si>
  <si>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</si>
  <si>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</si>
  <si>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</si>
  <si>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</si>
  <si>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</si>
  <si>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</si>
  <si>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</si>
  <si>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</si>
  <si>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</si>
  <si>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</si>
  <si>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</si>
  <si>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</si>
  <si>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</si>
  <si>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</si>
  <si>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</si>
  <si>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</si>
  <si>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</si>
  <si>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</si>
  <si>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</si>
  <si>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</si>
  <si>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</si>
  <si>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</si>
  <si>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</si>
  <si>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</si>
  <si>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</si>
  <si>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</si>
  <si>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</si>
  <si>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</si>
  <si>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</si>
  <si>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</si>
  <si>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</si>
  <si>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</si>
  <si>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</si>
  <si>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</si>
  <si>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</si>
  <si>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</si>
  <si>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</si>
  <si>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</si>
  <si>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</si>
  <si>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</si>
  <si>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</si>
  <si>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</si>
  <si>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</si>
  <si>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</si>
  <si>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</si>
  <si>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</si>
  <si>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</si>
  <si>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</si>
  <si>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</si>
  <si>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</si>
  <si>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</si>
  <si>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</si>
  <si>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</si>
  <si>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</si>
  <si>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</si>
  <si>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</si>
  <si>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</si>
  <si>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</si>
  <si>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</si>
  <si>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</si>
  <si>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</si>
  <si>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</si>
  <si>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</si>
  <si>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</si>
  <si>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</si>
  <si>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</si>
  <si>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</si>
  <si>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</si>
  <si>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</si>
  <si>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</si>
  <si>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</si>
  <si>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</si>
  <si>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</si>
  <si>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</si>
  <si>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</si>
  <si>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</si>
  <si>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</si>
  <si>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</si>
  <si>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</si>
  <si>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</si>
  <si>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</si>
  <si>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</si>
  <si>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</si>
  <si>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</si>
  <si>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</si>
  <si>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</si>
  <si>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</si>
  <si>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</si>
  <si>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</si>
  <si>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</si>
  <si>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</si>
  <si>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</si>
  <si>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</si>
  <si>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</si>
  <si>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</si>
  <si>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</si>
  <si>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</si>
  <si>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</si>
  <si>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</si>
  <si>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</si>
  <si>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</si>
  <si>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</si>
  <si>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</si>
  <si>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</si>
  <si>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</si>
  <si>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</si>
  <si>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</si>
  <si>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</si>
  <si>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</si>
  <si>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</si>
  <si>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</si>
  <si>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</si>
  <si>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</si>
  <si>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</si>
  <si>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</si>
  <si>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</si>
  <si>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</si>
  <si>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</si>
  <si>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</si>
  <si>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</si>
  <si>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</si>
  <si>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</si>
  <si>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</si>
  <si>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</si>
  <si>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</si>
  <si>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</si>
  <si>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</si>
  <si>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</si>
  <si>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</si>
  <si>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</si>
  <si>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</si>
  <si>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</si>
  <si>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</si>
  <si>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</si>
  <si>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</si>
  <si>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</si>
  <si>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</si>
  <si>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</si>
  <si>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</si>
  <si>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</si>
  <si>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</si>
  <si>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</si>
  <si>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</si>
  <si>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</si>
  <si>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</si>
  <si>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</si>
  <si>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</si>
  <si>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</si>
  <si>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</si>
  <si>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</si>
  <si>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</si>
  <si>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</si>
  <si>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</si>
  <si>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</si>
  <si>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</si>
  <si>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</si>
  <si>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</si>
  <si>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</si>
  <si>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</si>
  <si>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</si>
  <si>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</si>
  <si>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</si>
  <si>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</si>
  <si>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</si>
  <si>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</si>
  <si>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</si>
  <si>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</si>
  <si>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</si>
  <si>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</si>
  <si>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</si>
  <si>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</si>
  <si>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</si>
  <si>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</si>
  <si>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</si>
  <si>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</si>
  <si>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</si>
  <si>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</si>
  <si>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</si>
  <si>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</si>
  <si>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</si>
  <si>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</si>
  <si>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</si>
  <si>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</si>
  <si>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</si>
  <si>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</si>
  <si>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</si>
  <si>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</si>
  <si>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</si>
  <si>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</si>
  <si>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</si>
  <si>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</si>
  <si>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</si>
  <si>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</si>
  <si>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</si>
  <si>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</si>
  <si>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</si>
  <si>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</si>
  <si>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</si>
  <si>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</si>
  <si>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</si>
  <si>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</si>
  <si>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</si>
  <si>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</si>
  <si>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</si>
  <si>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</si>
  <si>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</si>
  <si>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</si>
  <si>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</si>
  <si>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</si>
  <si>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</si>
  <si>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</si>
  <si>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</si>
  <si>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</si>
  <si>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</si>
  <si>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</si>
  <si>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</si>
  <si>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</si>
  <si>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</si>
  <si>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</si>
  <si>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</si>
  <si>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</si>
  <si>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</si>
  <si>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</si>
  <si>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</si>
  <si>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</si>
  <si>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</si>
  <si>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</si>
  <si>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</si>
  <si>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</si>
  <si>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</si>
  <si>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</si>
  <si>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</si>
  <si>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</si>
  <si>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</si>
  <si>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</si>
  <si>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</si>
  <si>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</si>
  <si>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</si>
  <si>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</si>
  <si>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</si>
  <si>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</si>
  <si>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</si>
  <si>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</si>
  <si>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</si>
  <si>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</si>
  <si>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</si>
  <si>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</si>
  <si>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</si>
  <si>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</si>
  <si>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</si>
  <si>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</si>
  <si>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</si>
  <si>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</si>
  <si>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</si>
  <si>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</si>
  <si>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</si>
  <si>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</si>
  <si>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</si>
  <si>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</si>
  <si>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</si>
  <si>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</si>
  <si>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</si>
  <si>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</si>
  <si>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</si>
  <si>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</si>
  <si>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</si>
  <si>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</si>
  <si>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</si>
  <si>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</si>
  <si>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</si>
  <si>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</si>
  <si>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</si>
  <si>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</si>
  <si>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</si>
  <si>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</si>
  <si>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</si>
  <si>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</si>
  <si>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</si>
  <si>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</si>
  <si>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</si>
  <si>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</si>
  <si>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</si>
  <si>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</si>
  <si>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</si>
  <si>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</si>
  <si>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</si>
  <si>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</si>
  <si>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</si>
  <si>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</si>
  <si>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</si>
  <si>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</si>
  <si>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</si>
  <si>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</si>
  <si>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</si>
  <si>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</si>
  <si>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</si>
  <si>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</si>
  <si>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</si>
  <si>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</si>
  <si>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</si>
  <si>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</si>
  <si>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</si>
  <si>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</si>
  <si>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</si>
  <si>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</si>
  <si>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</si>
  <si>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</si>
  <si>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</si>
  <si>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</si>
  <si>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</si>
  <si>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</si>
  <si>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</si>
  <si>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</si>
  <si>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</si>
  <si>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</si>
  <si>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</si>
  <si>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</si>
  <si>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</si>
  <si>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</si>
  <si>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</si>
  <si>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</si>
  <si>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</si>
  <si>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</si>
  <si>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</si>
  <si>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</si>
  <si>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</si>
  <si>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</si>
  <si>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</si>
  <si>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</si>
  <si>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</si>
  <si>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</si>
  <si>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</si>
  <si>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</si>
  <si>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</si>
  <si>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</si>
  <si>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</si>
  <si>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</si>
  <si>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</si>
  <si>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</si>
  <si>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</si>
  <si>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</si>
  <si>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</si>
  <si>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</si>
  <si>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</si>
  <si>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</si>
  <si>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</si>
  <si>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</si>
  <si>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</si>
  <si>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</si>
  <si>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</si>
  <si>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</si>
  <si>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</si>
  <si>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</si>
  <si>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</si>
  <si>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</si>
  <si>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</si>
  <si>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</si>
  <si>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</si>
  <si>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</si>
  <si>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</si>
  <si>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</si>
  <si>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</si>
  <si>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</si>
  <si>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</si>
  <si>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</si>
  <si>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</si>
  <si>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</si>
  <si>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</si>
  <si>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</si>
  <si>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</si>
  <si>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</si>
  <si>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</si>
  <si>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</si>
  <si>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</si>
  <si>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</si>
  <si>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</si>
  <si>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</si>
  <si>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</si>
  <si>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</si>
  <si>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</si>
  <si>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</si>
  <si>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</si>
  <si>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</si>
  <si>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</si>
  <si>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</si>
  <si>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</si>
  <si>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</si>
  <si>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</si>
  <si>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</si>
  <si>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</si>
  <si>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</si>
  <si>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</si>
  <si>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</si>
  <si>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</si>
  <si>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</si>
  <si>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</si>
  <si>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</si>
  <si>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</si>
  <si>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</si>
  <si>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</si>
  <si>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</si>
  <si>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</si>
  <si>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</si>
  <si>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</si>
  <si>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</si>
  <si>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</si>
  <si>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</si>
  <si>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</si>
  <si>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</si>
  <si>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</si>
  <si>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</si>
  <si>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</si>
  <si>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</si>
  <si>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</si>
  <si>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</si>
  <si>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</si>
  <si>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</si>
  <si>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</si>
  <si>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</si>
  <si>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</si>
  <si>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</si>
  <si>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</si>
  <si>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</si>
  <si>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</si>
  <si>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</si>
  <si>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</si>
  <si>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</si>
  <si>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</si>
  <si>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</si>
  <si>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</si>
  <si>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</si>
  <si>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</si>
  <si>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</si>
  <si>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</si>
  <si>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</si>
  <si>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</si>
  <si>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</si>
  <si>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</si>
  <si>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</si>
  <si>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</si>
  <si>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</si>
  <si>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</si>
  <si>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</si>
  <si>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</si>
  <si>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</si>
  <si>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</si>
  <si>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</si>
  <si>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</si>
  <si>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</si>
  <si>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</si>
  <si>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</si>
  <si>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</si>
  <si>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</si>
  <si>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</si>
  <si>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</si>
  <si>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</si>
  <si>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</si>
  <si>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</si>
  <si>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</si>
  <si>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</si>
  <si>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</si>
  <si>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</si>
  <si>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</si>
  <si>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</si>
  <si>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</si>
  <si>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</si>
  <si>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</si>
  <si>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</si>
  <si>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</si>
  <si>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</si>
  <si>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</si>
  <si>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</si>
  <si>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</si>
  <si>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</si>
  <si>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</si>
  <si>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</si>
  <si>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</si>
  <si>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</si>
  <si>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</si>
  <si>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</si>
  <si>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</si>
  <si>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</si>
  <si>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</si>
  <si>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</si>
  <si>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</si>
  <si>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</si>
  <si>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</si>
  <si>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</si>
  <si>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</si>
  <si>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</si>
  <si>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</si>
  <si>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</si>
  <si>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</si>
  <si>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</si>
  <si>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</si>
  <si>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</si>
  <si>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</si>
  <si>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</si>
  <si>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</si>
  <si>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</si>
  <si>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</si>
  <si>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</si>
  <si>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</si>
  <si>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</si>
  <si>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</si>
  <si>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</si>
  <si>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</si>
  <si>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</si>
  <si>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</si>
  <si>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</si>
  <si>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</si>
  <si>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</si>
  <si>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</si>
  <si>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</si>
  <si>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</si>
  <si>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</si>
  <si>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</si>
  <si>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</si>
  <si>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</si>
  <si>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</si>
  <si>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</si>
  <si>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</si>
  <si>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</si>
  <si>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</si>
  <si>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</si>
  <si>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</si>
  <si>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</si>
  <si>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</si>
  <si>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</si>
  <si>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</si>
  <si>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</si>
  <si>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</si>
  <si>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</si>
  <si>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</si>
  <si>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</si>
  <si>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</si>
  <si>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</si>
  <si>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</si>
  <si>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</si>
  <si>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</si>
  <si>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</si>
  <si>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</si>
  <si>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</si>
  <si>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</si>
  <si>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</si>
  <si>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</si>
  <si>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</si>
  <si>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</si>
  <si>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</si>
  <si>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</si>
  <si>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</si>
  <si>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</si>
  <si>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</si>
  <si>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</si>
  <si>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</si>
  <si>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</si>
  <si>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</si>
  <si>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</si>
  <si>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</si>
  <si>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</si>
  <si>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</si>
  <si>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</si>
  <si>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</si>
  <si>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</si>
  <si>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</si>
  <si>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</si>
  <si>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</si>
  <si>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</si>
  <si>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</si>
  <si>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</si>
  <si>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</si>
  <si>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</si>
  <si>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</si>
  <si>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</si>
  <si>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</si>
  <si>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</si>
  <si>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</si>
  <si>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</si>
  <si>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</si>
  <si>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</si>
  <si>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</si>
  <si>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</si>
  <si>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</si>
  <si>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</si>
  <si>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</si>
  <si>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</si>
  <si>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</si>
  <si>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</si>
  <si>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</si>
  <si>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</si>
  <si>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</si>
  <si>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</si>
  <si>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</si>
  <si>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</si>
  <si>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</si>
  <si>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</si>
  <si>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</si>
  <si>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</si>
  <si>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</si>
  <si>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</si>
  <si>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</si>
  <si>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</si>
  <si>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</si>
  <si>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</si>
  <si>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</si>
  <si>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</si>
  <si>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</si>
  <si>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</si>
  <si>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</si>
  <si>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</si>
  <si>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</si>
  <si>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</si>
  <si>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</si>
  <si>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</si>
  <si>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</si>
  <si>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</si>
  <si>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</si>
  <si>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</si>
  <si>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</si>
  <si>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</si>
  <si>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</si>
  <si>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</si>
  <si>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</si>
  <si>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</si>
  <si>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</si>
  <si>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</si>
  <si>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</si>
  <si>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</si>
  <si>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</si>
  <si>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</si>
  <si>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</si>
  <si>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</si>
  <si>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</si>
  <si>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</si>
  <si>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</si>
  <si>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</si>
  <si>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</si>
  <si>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</si>
  <si>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</si>
  <si>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</si>
  <si>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</si>
  <si>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</si>
  <si>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</si>
  <si>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</si>
  <si>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</si>
  <si>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</si>
  <si>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</si>
  <si>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</si>
  <si>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</si>
  <si>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</si>
  <si>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</si>
  <si>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</si>
  <si>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</si>
  <si>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</si>
  <si>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</si>
  <si>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</si>
  <si>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</si>
  <si>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</si>
  <si>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</si>
  <si>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</si>
  <si>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</si>
  <si>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</si>
  <si>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</si>
  <si>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</si>
  <si>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</si>
  <si>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</si>
  <si>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</si>
  <si>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</si>
  <si>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</si>
  <si>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</si>
  <si>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</si>
  <si>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</si>
  <si>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</si>
  <si>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</si>
  <si>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</si>
  <si>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</si>
  <si>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</si>
  <si>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</si>
  <si>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</si>
  <si>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</si>
  <si>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</si>
  <si>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</si>
  <si>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</si>
  <si>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</si>
  <si>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</si>
  <si>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</si>
  <si>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</si>
  <si>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</si>
  <si>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</si>
  <si>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</si>
  <si>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</si>
  <si>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</si>
  <si>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</si>
  <si>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</si>
  <si>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</si>
  <si>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</si>
  <si>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</si>
  <si>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</si>
  <si>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</si>
  <si>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</si>
  <si>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</si>
  <si>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</si>
  <si>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</si>
  <si>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</si>
  <si>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</si>
  <si>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</si>
  <si>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</si>
  <si>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</si>
  <si>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</si>
  <si>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</si>
  <si>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</si>
  <si>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</si>
  <si>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</si>
  <si>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</si>
  <si>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</si>
  <si>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</si>
  <si>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</si>
  <si>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</si>
  <si>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</si>
  <si>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</si>
  <si>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</si>
  <si>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</si>
  <si>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</si>
  <si>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</si>
  <si>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</si>
  <si>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</si>
  <si>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</si>
  <si>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</si>
  <si>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</si>
  <si>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</si>
  <si>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</si>
  <si>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</si>
  <si>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</si>
  <si>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</si>
  <si>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</si>
  <si>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</si>
  <si>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</si>
  <si>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</si>
  <si>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</si>
  <si>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</si>
  <si>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</si>
  <si>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</si>
  <si>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</si>
  <si>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</si>
  <si>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</si>
  <si>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</si>
  <si>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</si>
  <si>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</si>
  <si>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</si>
  <si>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</si>
  <si>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</si>
  <si>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</si>
  <si>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</si>
  <si>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</si>
  <si>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</si>
  <si>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</si>
  <si>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</si>
  <si>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</si>
  <si>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</si>
  <si>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</si>
  <si>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</si>
  <si>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</si>
  <si>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</si>
  <si>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</si>
  <si>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</si>
  <si>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</si>
  <si>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</si>
  <si>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</si>
  <si>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</si>
  <si>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</si>
  <si>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</si>
  <si>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</si>
  <si>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</si>
  <si>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</si>
  <si>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</si>
  <si>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</si>
  <si>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</si>
  <si>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</si>
  <si>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</si>
  <si>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</si>
  <si>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</si>
  <si>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</si>
  <si>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</si>
  <si>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</si>
  <si>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</si>
  <si>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</si>
  <si>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</si>
  <si>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</si>
  <si>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</si>
  <si>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</si>
  <si>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</si>
  <si>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</si>
  <si>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</si>
  <si>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</si>
  <si>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</si>
  <si>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</si>
  <si>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</si>
  <si>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</si>
  <si>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</si>
  <si>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</si>
  <si>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</si>
  <si>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</si>
  <si>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</si>
  <si>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</si>
  <si>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</si>
  <si>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</si>
  <si>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</si>
  <si>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</si>
  <si>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</si>
  <si>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</si>
  <si>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</si>
  <si>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</si>
  <si>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</si>
  <si>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</si>
  <si>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</si>
  <si>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</si>
  <si>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</si>
  <si>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</si>
  <si>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</si>
  <si>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</si>
  <si>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</si>
  <si>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</si>
  <si>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</si>
  <si>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</si>
  <si>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</si>
  <si>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</si>
  <si>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</si>
  <si>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</si>
  <si>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</si>
  <si>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</si>
  <si>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</si>
  <si>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</si>
  <si>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</si>
  <si>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</si>
  <si>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</si>
  <si>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</si>
  <si>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</si>
  <si>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</si>
  <si>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</si>
  <si>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</si>
  <si>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</si>
  <si>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</si>
  <si>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</si>
  <si>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</si>
  <si>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</si>
  <si>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</si>
  <si>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</si>
  <si>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</si>
  <si>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</si>
  <si>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</si>
  <si>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</si>
  <si>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</si>
  <si>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</si>
  <si>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</si>
  <si>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</si>
  <si>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</si>
  <si>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</si>
  <si>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</si>
  <si>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</si>
  <si>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</si>
  <si>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</si>
  <si>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</si>
  <si>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</si>
  <si>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</si>
  <si>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</si>
  <si>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</si>
  <si>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</si>
  <si>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</si>
  <si>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</si>
  <si>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</si>
  <si>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</si>
  <si>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</si>
  <si>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</si>
  <si>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</si>
  <si>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</si>
  <si>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</si>
  <si>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</si>
  <si>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</si>
  <si>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</si>
  <si>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</si>
  <si>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</si>
  <si>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</si>
  <si>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</si>
  <si>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</si>
  <si>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</si>
  <si>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</si>
  <si>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</si>
  <si>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</si>
  <si>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</si>
  <si>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</si>
  <si>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</si>
  <si>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</si>
  <si>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</si>
  <si>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</si>
  <si>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</si>
  <si>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</si>
  <si>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</si>
  <si>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</si>
  <si>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</si>
  <si>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</si>
  <si>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</si>
  <si>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</si>
  <si>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</si>
  <si>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</si>
  <si>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</si>
  <si>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</si>
  <si>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</si>
  <si>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</si>
  <si>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</si>
  <si>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</si>
  <si>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</si>
  <si>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</si>
  <si>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</si>
  <si>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</si>
  <si>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</si>
  <si>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</si>
  <si>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</si>
  <si>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</si>
  <si>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</si>
  <si>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</si>
  <si>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</si>
  <si>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</si>
  <si>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</si>
  <si>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</si>
  <si>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</si>
  <si>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</si>
  <si>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</si>
  <si>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</si>
  <si>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</si>
  <si>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</si>
  <si>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</si>
  <si>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</si>
  <si>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</si>
  <si>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</si>
  <si>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</si>
  <si>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</si>
  <si>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</si>
  <si>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</si>
  <si>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</si>
  <si>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</si>
  <si>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</si>
  <si>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</si>
  <si>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</si>
  <si>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</si>
  <si>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</si>
  <si>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</si>
  <si>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</si>
  <si>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</si>
  <si>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</si>
  <si>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</si>
  <si>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</si>
  <si>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</si>
  <si>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</si>
  <si>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</si>
  <si>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</si>
  <si>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</si>
  <si>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</si>
  <si>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</si>
  <si>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</si>
  <si>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</si>
  <si>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</si>
  <si>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</si>
  <si>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</si>
  <si>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</si>
  <si>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</si>
  <si>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</si>
  <si>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</si>
  <si>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</si>
  <si>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</si>
  <si>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</si>
  <si>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</si>
  <si>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</si>
  <si>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</si>
  <si>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</si>
  <si>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</si>
  <si>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</si>
  <si>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</si>
  <si>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</si>
  <si>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</si>
  <si>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</si>
  <si>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</si>
  <si>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</si>
  <si>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</si>
  <si>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</si>
  <si>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</si>
  <si>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</si>
  <si>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</si>
  <si>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</si>
  <si>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</si>
  <si>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</si>
  <si>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</si>
  <si>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</si>
  <si>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</si>
  <si>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</si>
  <si>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</si>
  <si>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</si>
  <si>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</si>
  <si>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</si>
  <si>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</si>
  <si>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</si>
  <si>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</si>
  <si>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</si>
  <si>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</si>
  <si>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</si>
  <si>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</si>
  <si>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</si>
  <si>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</si>
  <si>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</si>
  <si>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</si>
  <si>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</si>
  <si>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</si>
  <si>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</si>
  <si>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</si>
  <si>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</si>
  <si>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</si>
  <si>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</si>
  <si>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</si>
  <si>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</si>
  <si>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</si>
  <si>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</si>
  <si>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</si>
  <si>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</si>
  <si>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</si>
  <si>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</si>
  <si>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</si>
  <si>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</si>
  <si>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</si>
  <si>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</si>
  <si>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</si>
  <si>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</si>
  <si>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</si>
  <si>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</si>
  <si>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</si>
  <si>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</si>
  <si>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</si>
  <si>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</si>
  <si>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</si>
  <si>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</si>
  <si>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</si>
  <si>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</si>
  <si>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</si>
  <si>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</si>
  <si>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</si>
  <si>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</si>
  <si>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</si>
  <si>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</si>
  <si>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</si>
  <si>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</si>
  <si>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</si>
  <si>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</si>
  <si>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</si>
  <si>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</si>
  <si>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</si>
  <si>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</si>
  <si>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</si>
  <si>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</si>
  <si>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</si>
  <si>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</si>
  <si>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</si>
  <si>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</si>
  <si>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</si>
  <si>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</si>
  <si>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</si>
  <si>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</si>
  <si>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</si>
  <si>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</si>
  <si>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</si>
  <si>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</si>
  <si>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</si>
  <si>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</si>
  <si>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</si>
  <si>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</si>
  <si>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</si>
  <si>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</si>
  <si>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</si>
  <si>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</si>
  <si>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</si>
  <si>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</si>
  <si>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</si>
  <si>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</si>
  <si>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</si>
  <si>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</si>
  <si>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</si>
  <si>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</si>
  <si>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</si>
  <si>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</si>
  <si>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</si>
  <si>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</si>
  <si>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</si>
  <si>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</si>
  <si>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</si>
  <si>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</si>
  <si>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</si>
  <si>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</si>
  <si>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</si>
  <si>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</si>
  <si>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</si>
  <si>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</si>
  <si>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</si>
  <si>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</si>
  <si>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</si>
  <si>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</si>
  <si>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</si>
  <si>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</si>
  <si>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</si>
  <si>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</si>
  <si>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</si>
  <si>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</si>
  <si>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</si>
  <si>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</si>
  <si>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</si>
  <si>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</si>
  <si>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</si>
  <si>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</si>
  <si>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</si>
  <si>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</si>
  <si>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</si>
  <si>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</si>
  <si>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</si>
  <si>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</si>
  <si>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</si>
  <si>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</si>
  <si>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</si>
  <si>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</si>
  <si>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</si>
  <si>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</si>
  <si>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</si>
  <si>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</si>
  <si>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</si>
  <si>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</si>
  <si>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</si>
  <si>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</si>
  <si>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</si>
  <si>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</si>
  <si>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</si>
  <si>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</si>
  <si>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</si>
  <si>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</si>
  <si>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</si>
  <si>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</si>
  <si>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</si>
  <si>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</si>
  <si>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</si>
  <si>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</si>
  <si>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</si>
  <si>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</si>
  <si>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</si>
  <si>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</si>
  <si>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</si>
  <si>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</si>
  <si>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</si>
  <si>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</si>
  <si>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</si>
  <si>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</si>
  <si>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</si>
  <si>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</si>
  <si>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</si>
  <si>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</si>
  <si>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</si>
  <si>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</si>
  <si>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</si>
  <si>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</si>
  <si>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</si>
  <si>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</si>
  <si>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</si>
  <si>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</si>
  <si>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</si>
  <si>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</si>
  <si>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</si>
  <si>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</si>
  <si>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</si>
  <si>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</si>
  <si>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</si>
  <si>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</si>
  <si>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</si>
  <si>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</si>
  <si>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</si>
  <si>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</si>
  <si>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</si>
  <si>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</si>
  <si>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</si>
  <si>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</si>
  <si>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</si>
  <si>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</si>
  <si>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</si>
  <si>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</si>
  <si>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</si>
  <si>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</si>
  <si>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</si>
  <si>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</si>
  <si>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</si>
  <si>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</si>
  <si>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</si>
  <si>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</si>
  <si>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</si>
  <si>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</si>
  <si>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</si>
  <si>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</si>
  <si>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</si>
  <si>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</si>
  <si>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</si>
  <si>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</si>
  <si>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</si>
  <si>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</si>
  <si>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</si>
  <si>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</si>
  <si>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</si>
  <si>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</si>
  <si>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</si>
  <si>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</si>
  <si>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</si>
  <si>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</si>
  <si>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</si>
  <si>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</si>
  <si>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</si>
  <si>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</si>
  <si>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</si>
  <si>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</si>
  <si>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</si>
  <si>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</si>
  <si>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</si>
  <si>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</si>
  <si>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</si>
  <si>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</si>
  <si>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</si>
  <si>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</si>
  <si>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</si>
  <si>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</si>
  <si>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</si>
  <si>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</si>
  <si>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</si>
  <si>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</si>
  <si>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</si>
  <si>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</si>
  <si>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</si>
  <si>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</si>
  <si>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</si>
  <si>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</si>
  <si>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</si>
  <si>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</si>
  <si>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</si>
  <si>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</si>
  <si>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</si>
  <si>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</si>
  <si>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</si>
  <si>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</si>
  <si>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</si>
  <si>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</si>
  <si>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</si>
  <si>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</si>
  <si>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</si>
  <si>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</si>
  <si>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</si>
  <si>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</si>
  <si>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</si>
  <si>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</si>
  <si>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</si>
  <si>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</si>
  <si>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</si>
  <si>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</si>
  <si>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</si>
  <si>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</si>
  <si>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</si>
  <si>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</si>
  <si>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</si>
  <si>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</si>
  <si>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</si>
  <si>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</si>
  <si>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</si>
  <si>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</si>
  <si>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</si>
  <si>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</si>
  <si>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</si>
  <si>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</si>
  <si>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</si>
  <si>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</si>
  <si>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</si>
  <si>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</si>
  <si>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</si>
  <si>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</si>
  <si>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</si>
  <si>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</si>
  <si>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</si>
  <si>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</si>
  <si>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</si>
  <si>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</si>
  <si>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</si>
  <si>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</si>
  <si>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</si>
  <si>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</si>
  <si>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</si>
  <si>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</si>
  <si>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</si>
  <si>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</si>
  <si>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</si>
  <si>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</si>
  <si>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</si>
  <si>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</si>
  <si>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</si>
  <si>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</si>
  <si>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</si>
  <si>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</si>
  <si>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</si>
  <si>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</si>
  <si>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</si>
  <si>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</si>
  <si>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</si>
  <si>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</si>
  <si>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</si>
  <si>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</si>
  <si>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</si>
  <si>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</si>
  <si>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</si>
  <si>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</si>
  <si>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</si>
  <si>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</si>
  <si>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</si>
  <si>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</si>
  <si>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</si>
  <si>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</si>
  <si>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</si>
  <si>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</si>
  <si>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</si>
  <si>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</si>
  <si>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</si>
  <si>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</si>
  <si>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</si>
  <si>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</si>
  <si>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</si>
  <si>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</si>
  <si>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</si>
  <si>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</si>
  <si>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</si>
  <si>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</si>
  <si>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</si>
  <si>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</si>
  <si>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</si>
  <si>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</si>
  <si>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</si>
  <si>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</si>
  <si>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</si>
  <si>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</si>
  <si>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</si>
  <si>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</si>
  <si>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</si>
  <si>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</si>
  <si>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</si>
  <si>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</si>
  <si>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</si>
  <si>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</si>
  <si>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</si>
  <si>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</si>
  <si>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</si>
  <si>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</si>
  <si>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</si>
  <si>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</si>
  <si>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</si>
  <si>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</si>
  <si>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</si>
  <si>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</si>
  <si>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</si>
  <si>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</si>
  <si>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</si>
  <si>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</si>
  <si>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</si>
  <si>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</si>
  <si>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</si>
  <si>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</si>
  <si>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</si>
  <si>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</si>
  <si>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</si>
  <si>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</si>
  <si>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</si>
  <si>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</si>
  <si>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</si>
  <si>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</si>
  <si>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</si>
  <si>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</si>
  <si>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</si>
  <si>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</si>
  <si>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</si>
  <si>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</si>
  <si>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</si>
  <si>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</si>
  <si>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</si>
  <si>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</si>
  <si>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</si>
  <si>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</si>
  <si>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</si>
  <si>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</si>
  <si>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</si>
  <si>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</si>
  <si>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</si>
  <si>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</si>
  <si>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</si>
  <si>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</si>
  <si>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</si>
  <si>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</si>
  <si>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</si>
  <si>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</si>
  <si>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</si>
  <si>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</si>
  <si>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</si>
  <si>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</si>
  <si>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</si>
  <si>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</si>
  <si>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</si>
  <si>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</si>
  <si>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</si>
  <si>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</si>
  <si>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</si>
  <si>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</si>
  <si>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</si>
  <si>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</si>
  <si>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</si>
  <si>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</si>
  <si>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</si>
  <si>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</si>
  <si>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</si>
  <si>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</si>
  <si>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</si>
  <si>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</si>
  <si>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</si>
  <si>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</si>
  <si>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</si>
  <si>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</si>
  <si>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</si>
  <si>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</si>
  <si>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</si>
  <si>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</si>
  <si>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</si>
  <si>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</si>
  <si>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</si>
  <si>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</si>
  <si>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</si>
  <si>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</si>
  <si>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</si>
  <si>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</si>
  <si>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</si>
  <si>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</si>
  <si>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</si>
  <si>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</si>
  <si>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</si>
  <si>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</si>
  <si>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</si>
  <si>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</si>
  <si>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</si>
  <si>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</si>
  <si>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</si>
  <si>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</si>
  <si>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</si>
  <si>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</si>
  <si>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</si>
  <si>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</si>
  <si>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</si>
  <si>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</si>
  <si>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</si>
  <si>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</si>
  <si>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</si>
  <si>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</si>
  <si>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</si>
  <si>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</si>
  <si>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</si>
  <si>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</si>
  <si>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</si>
  <si>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</si>
  <si>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</si>
  <si>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</si>
  <si>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</si>
  <si>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</si>
  <si>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</si>
  <si>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</si>
  <si>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</si>
  <si>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</si>
  <si>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</si>
  <si>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</si>
  <si>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</si>
  <si>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</si>
  <si>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</si>
  <si>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</si>
  <si>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</si>
  <si>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</si>
  <si>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</si>
  <si>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</si>
  <si>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</si>
  <si>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</si>
  <si>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</si>
  <si>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</si>
  <si>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</si>
  <si>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</si>
  <si>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</si>
  <si>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</si>
  <si>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</si>
  <si>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</si>
  <si>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</si>
  <si>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</si>
  <si>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</si>
  <si>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</si>
  <si>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</si>
  <si>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</si>
  <si>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</si>
  <si>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</si>
  <si>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</si>
  <si>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</si>
  <si>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</si>
  <si>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</si>
  <si>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</si>
  <si>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</si>
  <si>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</si>
  <si>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</si>
  <si>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</si>
  <si>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</si>
  <si>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</si>
  <si>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</si>
  <si>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</si>
  <si>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</si>
  <si>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</si>
  <si>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</si>
  <si>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</si>
  <si>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</si>
  <si>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</si>
  <si>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</si>
  <si>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</si>
  <si>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</si>
  <si>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</si>
  <si>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</si>
  <si>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</si>
  <si>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</si>
  <si>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</si>
  <si>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</si>
  <si>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</si>
  <si>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</si>
  <si>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</si>
  <si>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</si>
  <si>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</si>
  <si>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</si>
  <si>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</si>
  <si>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</si>
  <si>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</si>
  <si>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</si>
  <si>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</si>
  <si>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</si>
  <si>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</si>
  <si>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</si>
  <si>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</si>
  <si>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</si>
  <si>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</si>
  <si>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</si>
  <si>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</si>
  <si>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</si>
  <si>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</si>
  <si>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</si>
  <si>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</si>
  <si>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</si>
  <si>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</si>
  <si>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</si>
  <si>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</si>
  <si>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</si>
  <si>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</si>
  <si>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</si>
  <si>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</si>
  <si>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</si>
  <si>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</si>
  <si>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</si>
  <si>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</si>
  <si>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</si>
  <si>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</si>
  <si>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</si>
  <si>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</si>
  <si>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</si>
  <si>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</si>
  <si>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</si>
  <si>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</si>
  <si>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</si>
  <si>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</si>
  <si>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</si>
  <si>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</si>
  <si>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</si>
  <si>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</si>
  <si>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</si>
  <si>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</si>
  <si>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</si>
  <si>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</si>
  <si>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</si>
  <si>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</si>
  <si>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</si>
  <si>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</si>
  <si>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</si>
  <si>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</si>
  <si>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</si>
  <si>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</si>
  <si>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</si>
  <si>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</si>
  <si>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</si>
  <si>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</si>
  <si>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</si>
  <si>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</si>
  <si>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</si>
  <si>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</si>
  <si>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</si>
  <si>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</si>
  <si>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</si>
  <si>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</si>
  <si>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</si>
  <si>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</si>
  <si>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</si>
  <si>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</si>
  <si>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</si>
  <si>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</si>
  <si>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</si>
  <si>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</si>
  <si>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</si>
  <si>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</si>
  <si>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</si>
  <si>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</si>
  <si>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</si>
  <si>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</si>
  <si>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</si>
  <si>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</si>
  <si>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</si>
  <si>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</si>
  <si>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</si>
  <si>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</si>
  <si>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</si>
  <si>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</si>
  <si>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</si>
  <si>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</si>
  <si>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</si>
  <si>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</si>
  <si>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</si>
  <si>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</si>
  <si>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</si>
  <si>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</si>
  <si>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</si>
  <si>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</si>
  <si>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</si>
  <si>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</si>
  <si>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</si>
  <si>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</si>
  <si>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</si>
  <si>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</si>
  <si>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</si>
  <si>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</si>
  <si>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</si>
  <si>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</si>
  <si>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</si>
  <si>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</si>
  <si>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</si>
  <si>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</si>
  <si>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</si>
  <si>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</si>
  <si>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</si>
  <si>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</si>
  <si>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</si>
  <si>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</si>
  <si>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</si>
  <si>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</si>
  <si>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</si>
  <si>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</si>
  <si>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</si>
  <si>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</si>
  <si>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</si>
  <si>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</si>
  <si>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</si>
  <si>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</si>
  <si>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</si>
  <si>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</si>
  <si>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</si>
  <si>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</si>
  <si>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</si>
  <si>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</si>
  <si>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</si>
  <si>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</si>
  <si>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</si>
  <si>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</si>
  <si>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</si>
  <si>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</si>
  <si>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</si>
  <si>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</si>
  <si>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</si>
  <si>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</si>
  <si>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</si>
  <si>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</si>
  <si>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</si>
  <si>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</si>
  <si>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</si>
  <si>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</si>
  <si>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</si>
  <si>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</si>
  <si>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</si>
  <si>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</si>
  <si>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</si>
  <si>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</si>
  <si>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</si>
  <si>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</si>
  <si>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</si>
  <si>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</si>
  <si>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</si>
  <si>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</si>
  <si>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</si>
  <si>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</si>
  <si>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</si>
  <si>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</si>
  <si>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</si>
  <si>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</si>
  <si>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</si>
  <si>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</si>
  <si>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</si>
  <si>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</si>
  <si>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</si>
  <si>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</si>
  <si>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</si>
  <si>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</si>
  <si>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</si>
  <si>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</si>
  <si>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</si>
  <si>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</si>
  <si>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</si>
  <si>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</si>
  <si>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</si>
  <si>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</si>
  <si>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</si>
  <si>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</si>
  <si>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</si>
  <si>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</si>
  <si>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</si>
  <si>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</si>
  <si>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</si>
  <si>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</si>
  <si>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</si>
  <si>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</si>
  <si>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</si>
  <si>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</si>
  <si>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</si>
  <si>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</si>
  <si>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</si>
  <si>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</si>
  <si>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</si>
  <si>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</si>
  <si>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</si>
  <si>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</si>
  <si>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</si>
  <si>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</si>
  <si>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</si>
  <si>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</si>
  <si>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</si>
  <si>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</si>
  <si>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</si>
  <si>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</si>
  <si>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</si>
  <si>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</si>
  <si>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</si>
  <si>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</si>
  <si>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</si>
  <si>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</si>
  <si>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</si>
  <si>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</si>
  <si>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</si>
  <si>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</si>
  <si>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</si>
  <si>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</si>
  <si>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</si>
  <si>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</si>
  <si>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</si>
  <si>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</si>
  <si>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</si>
  <si>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</si>
  <si>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</si>
  <si>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</si>
  <si>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</si>
  <si>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</si>
  <si>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</si>
  <si>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</si>
  <si>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</si>
  <si>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</si>
  <si>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</si>
  <si>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</si>
  <si>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</si>
  <si>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</si>
  <si>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</si>
  <si>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</si>
  <si>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</si>
  <si>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</si>
  <si>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</si>
  <si>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</si>
  <si>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</si>
  <si>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</si>
  <si>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</si>
  <si>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</si>
  <si>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</si>
  <si>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</si>
  <si>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</si>
  <si>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</si>
  <si>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</si>
  <si>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</si>
  <si>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</si>
  <si>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</si>
  <si>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</si>
  <si>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</si>
  <si>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</si>
  <si>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</si>
  <si>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</si>
  <si>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</si>
  <si>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</si>
  <si>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</si>
  <si>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</si>
  <si>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</si>
  <si>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</si>
  <si>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</si>
  <si>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</si>
  <si>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</si>
  <si>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</si>
  <si>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</si>
  <si>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</si>
  <si>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</si>
  <si>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</si>
  <si>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</si>
  <si>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</si>
  <si>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</si>
  <si>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</si>
  <si>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</si>
  <si>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</si>
  <si>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</si>
  <si>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</si>
  <si>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</si>
  <si>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</si>
  <si>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</si>
  <si>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</si>
  <si>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</si>
  <si>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</si>
  <si>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</si>
  <si>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</si>
  <si>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</si>
  <si>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</si>
  <si>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</si>
  <si>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</si>
  <si>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</si>
  <si>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</si>
  <si>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</si>
  <si>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</si>
  <si>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</si>
  <si>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</si>
  <si>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</si>
  <si>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</si>
  <si>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</si>
  <si>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</si>
  <si>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</si>
  <si>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</si>
  <si>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</si>
  <si>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</si>
  <si>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</si>
  <si>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</si>
  <si>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</si>
  <si>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</si>
  <si>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</si>
  <si>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</si>
  <si>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</si>
  <si>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</si>
  <si>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</si>
  <si>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</si>
  <si>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</si>
  <si>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</si>
  <si>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</si>
  <si>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</si>
  <si>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</si>
  <si>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</si>
  <si>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</si>
  <si>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</si>
  <si>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</si>
  <si>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</si>
  <si>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</si>
  <si>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</si>
  <si>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</si>
  <si>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</si>
  <si>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</si>
  <si>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</si>
  <si>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</si>
  <si>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</si>
  <si>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</si>
  <si>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</si>
  <si>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</si>
  <si>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</si>
  <si>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</si>
  <si>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</si>
  <si>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</si>
  <si>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</si>
  <si>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</si>
  <si>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</si>
  <si>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</si>
  <si>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</si>
  <si>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</si>
  <si>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</si>
  <si>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</si>
  <si>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</si>
  <si>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</si>
  <si>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</si>
  <si>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</si>
  <si>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</si>
  <si>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</si>
  <si>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</si>
  <si>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</si>
  <si>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</si>
  <si>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</si>
  <si>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</si>
  <si>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</si>
  <si>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</si>
  <si>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</si>
  <si>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</si>
  <si>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</si>
  <si>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</si>
  <si>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</si>
  <si>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</si>
  <si>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</si>
  <si>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</si>
  <si>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</si>
  <si>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</si>
  <si>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</si>
  <si>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</si>
  <si>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</si>
  <si>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</si>
  <si>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</si>
  <si>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</si>
  <si>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</si>
  <si>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</si>
  <si>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</si>
  <si>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</si>
  <si>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</si>
  <si>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</si>
  <si>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</si>
  <si>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</si>
  <si>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</si>
  <si>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</si>
  <si>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</si>
  <si>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</si>
  <si>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</si>
  <si>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</si>
  <si>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</si>
  <si>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</si>
  <si>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</si>
  <si>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</si>
  <si>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</si>
  <si>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</si>
  <si>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</si>
  <si>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</si>
  <si>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</si>
  <si>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</si>
  <si>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</si>
  <si>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</si>
  <si>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</si>
  <si>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</si>
  <si>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</si>
  <si>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</si>
  <si>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</si>
  <si>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</si>
  <si>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</si>
  <si>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</si>
  <si>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</si>
  <si>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</si>
  <si>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</si>
  <si>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</si>
  <si>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</si>
  <si>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</si>
  <si>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</si>
  <si>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</si>
  <si>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</si>
  <si>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</si>
  <si>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</si>
  <si>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</si>
  <si>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</si>
  <si>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</si>
  <si>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</si>
  <si>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</si>
  <si>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</si>
  <si>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</si>
  <si>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</si>
  <si>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</si>
  <si>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</si>
  <si>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</si>
  <si>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</si>
  <si>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</si>
  <si>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</si>
  <si>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</si>
  <si>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</si>
  <si>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</si>
  <si>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</si>
  <si>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</si>
  <si>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</si>
  <si>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</si>
  <si>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</si>
  <si>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</si>
  <si>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</si>
  <si>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</si>
  <si>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</si>
  <si>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</si>
  <si>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</si>
  <si>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</si>
  <si>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</si>
  <si>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</si>
  <si>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</si>
  <si>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</si>
  <si>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</si>
  <si>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</si>
  <si>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</si>
  <si>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</si>
  <si>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</si>
  <si>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</si>
  <si>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</si>
  <si>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</si>
  <si>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</si>
  <si>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</si>
  <si>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</si>
  <si>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</si>
  <si>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</si>
  <si>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</si>
  <si>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</si>
  <si>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</si>
  <si>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</si>
  <si>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</si>
  <si>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</si>
  <si>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</si>
  <si>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</si>
  <si>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</si>
  <si>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</si>
  <si>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</si>
  <si>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</si>
  <si>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</si>
  <si>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</si>
  <si>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</si>
  <si>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</si>
  <si>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</si>
  <si>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</si>
  <si>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</si>
  <si>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</si>
  <si>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</si>
  <si>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</si>
  <si>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</si>
  <si>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</si>
  <si>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</si>
  <si>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</si>
  <si>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</si>
  <si>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</si>
  <si>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</si>
  <si>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</si>
  <si>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</si>
  <si>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</si>
  <si>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</si>
  <si>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</si>
  <si>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</si>
  <si>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</si>
  <si>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</si>
  <si>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</si>
  <si>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</si>
  <si>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</si>
  <si>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</si>
  <si>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</si>
  <si>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</si>
  <si>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</si>
  <si>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</si>
  <si>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</si>
  <si>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</si>
  <si>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</si>
  <si>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</si>
  <si>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</si>
  <si>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</si>
  <si>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</si>
  <si>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</si>
  <si>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</si>
  <si>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</si>
  <si>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</si>
  <si>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</si>
  <si>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</si>
  <si>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</si>
  <si>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</si>
  <si>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</si>
  <si>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</si>
  <si>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</si>
  <si>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</si>
  <si>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</si>
  <si>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</si>
  <si>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</si>
  <si>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</si>
  <si>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</si>
  <si>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</si>
  <si>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</si>
  <si>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</si>
  <si>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</si>
  <si>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</si>
  <si>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</si>
  <si>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</si>
  <si>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</si>
  <si>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</si>
  <si>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</si>
  <si>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</si>
  <si>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</si>
  <si>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</si>
  <si>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</si>
  <si>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</si>
  <si>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</si>
  <si>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</si>
  <si>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</si>
  <si>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</si>
  <si>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</si>
  <si>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</si>
  <si>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</si>
  <si>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</si>
  <si>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</si>
  <si>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</si>
  <si>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</si>
  <si>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</si>
  <si>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</si>
  <si>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</si>
  <si>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</si>
  <si>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</si>
  <si>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</si>
  <si>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</si>
  <si>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</si>
  <si>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</si>
  <si>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</si>
  <si>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</si>
  <si>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</si>
  <si>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</si>
  <si>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</si>
  <si>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</si>
  <si>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</si>
  <si>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</si>
  <si>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</si>
  <si>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</si>
  <si>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</si>
  <si>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</si>
  <si>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</si>
  <si>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</si>
  <si>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</si>
  <si>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</si>
  <si>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</si>
  <si>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</si>
  <si>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</si>
  <si>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</si>
  <si>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</si>
  <si>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</si>
  <si>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</si>
  <si>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</si>
  <si>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</si>
  <si>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</si>
  <si>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</si>
  <si>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</si>
  <si>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</si>
  <si>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</si>
  <si>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</si>
  <si>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</si>
  <si>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</si>
  <si>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</si>
  <si>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</si>
  <si>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</si>
  <si>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</si>
  <si>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</si>
  <si>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</si>
  <si>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</si>
  <si>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</si>
  <si>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</si>
  <si>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</si>
  <si>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</si>
  <si>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</si>
  <si>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</si>
  <si>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</si>
  <si>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</si>
  <si>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</si>
  <si>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</si>
  <si>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</si>
  <si>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</si>
  <si>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</si>
  <si>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</si>
  <si>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</si>
  <si>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</si>
  <si>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</si>
  <si>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</si>
  <si>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</si>
  <si>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</si>
  <si>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</si>
  <si>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</si>
  <si>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</si>
  <si>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</si>
  <si>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</si>
  <si>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</si>
  <si>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</si>
  <si>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</si>
  <si>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</si>
  <si>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</si>
  <si>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</si>
  <si>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</si>
  <si>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</si>
  <si>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</si>
  <si>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</si>
  <si>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</si>
  <si>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</si>
  <si>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</si>
  <si>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</si>
  <si>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</si>
  <si>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</si>
  <si>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</si>
  <si>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</si>
  <si>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</si>
  <si>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</si>
  <si>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</si>
  <si>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</si>
  <si>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</si>
  <si>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</si>
  <si>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</si>
  <si>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</si>
  <si>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</si>
  <si>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</si>
  <si>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</si>
  <si>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</si>
  <si>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</si>
  <si>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</si>
  <si>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</si>
  <si>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</si>
  <si>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</si>
  <si>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</si>
  <si>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</si>
  <si>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</si>
  <si>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</si>
  <si>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</si>
  <si>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</si>
  <si>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</si>
  <si>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</si>
  <si>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</si>
  <si>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</si>
  <si>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</si>
  <si>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</si>
  <si>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</si>
  <si>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</si>
  <si>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</si>
  <si>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</si>
  <si>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</si>
  <si>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</si>
  <si>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</si>
  <si>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</si>
  <si>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</si>
  <si>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</si>
  <si>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</si>
  <si>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</si>
  <si>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</si>
  <si>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</si>
  <si>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</si>
  <si>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</si>
  <si>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</si>
  <si>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</si>
  <si>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</si>
  <si>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</si>
  <si>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</si>
  <si>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</si>
  <si>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</si>
  <si>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</si>
  <si>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</si>
  <si>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</si>
  <si>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</si>
  <si>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</si>
  <si>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</si>
  <si>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</si>
  <si>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</si>
  <si>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</si>
  <si>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</si>
  <si>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</si>
  <si>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</si>
  <si>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</si>
  <si>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</si>
  <si>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</si>
  <si>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</si>
  <si>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</si>
  <si>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</si>
  <si>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</si>
  <si>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</si>
  <si>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</si>
  <si>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</si>
  <si>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</si>
  <si>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</si>
  <si>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</si>
  <si>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</si>
  <si>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</si>
  <si>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</si>
  <si>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</si>
  <si>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</si>
  <si>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</si>
  <si>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</si>
  <si>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</si>
  <si>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</si>
  <si>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</si>
  <si>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</si>
  <si>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</si>
  <si>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</si>
  <si>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</si>
  <si>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</si>
  <si>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</si>
  <si>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</si>
  <si>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</si>
  <si>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</si>
  <si>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</si>
  <si>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</si>
  <si>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</si>
  <si>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</si>
  <si>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</si>
  <si>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</si>
  <si>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</si>
  <si>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</si>
  <si>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</si>
  <si>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</si>
  <si>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</si>
  <si>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</si>
  <si>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</si>
  <si>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</si>
  <si>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</si>
  <si>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</si>
  <si>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</si>
  <si>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</si>
  <si>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</si>
  <si>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</si>
  <si>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</si>
  <si>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</si>
  <si>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</si>
  <si>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</si>
  <si>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</si>
  <si>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</si>
  <si>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</si>
  <si>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</si>
  <si>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</si>
  <si>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</si>
  <si>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</si>
  <si>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</si>
  <si>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</si>
  <si>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</si>
  <si>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</si>
  <si>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</si>
  <si>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</si>
  <si>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</si>
  <si>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</si>
  <si>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</si>
  <si>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</si>
  <si>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</si>
  <si>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</si>
  <si>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</si>
  <si>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</si>
  <si>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</si>
  <si>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</si>
  <si>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</si>
  <si>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</si>
  <si>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</si>
  <si>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</si>
  <si>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</si>
  <si>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</si>
  <si>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</si>
  <si>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</si>
  <si>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</si>
  <si>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</si>
  <si>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</si>
  <si>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</si>
  <si>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</si>
  <si>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</si>
  <si>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</si>
  <si>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</si>
  <si>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</si>
  <si>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</si>
  <si>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</si>
  <si>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</si>
  <si>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</si>
  <si>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</si>
  <si>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</si>
  <si>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</si>
  <si>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</si>
  <si>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</si>
  <si>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</si>
  <si>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</si>
  <si>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</si>
  <si>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</si>
  <si>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</si>
  <si>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</si>
  <si>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</si>
  <si>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</si>
  <si>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</si>
  <si>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</si>
  <si>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</si>
  <si>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</si>
  <si>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</si>
  <si>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</si>
  <si>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</si>
  <si>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</si>
  <si>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</si>
  <si>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</si>
  <si>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</si>
  <si>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</si>
  <si>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</si>
  <si>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</si>
  <si>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</si>
  <si>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</si>
  <si>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</si>
  <si>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</si>
  <si>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</si>
  <si>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</si>
  <si>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</si>
  <si>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</si>
  <si>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</si>
  <si>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</si>
  <si>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</si>
  <si>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</si>
  <si>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</si>
  <si>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</si>
  <si>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</si>
  <si>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</si>
  <si>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</si>
  <si>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</si>
  <si>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</si>
  <si>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</si>
  <si>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</si>
  <si>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</si>
  <si>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</si>
  <si>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</si>
  <si>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</si>
  <si>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</si>
  <si>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</si>
  <si>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</si>
  <si>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</si>
  <si>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</si>
  <si>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</si>
  <si>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</si>
  <si>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</si>
  <si>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</si>
  <si>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</si>
  <si>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</si>
  <si>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</si>
  <si>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</si>
  <si>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</si>
  <si>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</si>
  <si>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</si>
  <si>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</si>
  <si>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</si>
  <si>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</si>
  <si>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</si>
  <si>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</si>
  <si>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</si>
  <si>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</si>
  <si>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</si>
  <si>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</si>
  <si>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</si>
  <si>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</si>
  <si>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</si>
  <si>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</si>
  <si>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</si>
  <si>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</si>
  <si>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</si>
  <si>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</si>
  <si>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</si>
  <si>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</si>
  <si>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</si>
  <si>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</si>
  <si>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</si>
  <si>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</si>
  <si>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</si>
  <si>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</si>
  <si>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</si>
  <si>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</si>
  <si>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</si>
  <si>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</si>
  <si>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</si>
  <si>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</si>
  <si>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</si>
  <si>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</si>
  <si>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</si>
  <si>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</si>
  <si>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</si>
  <si>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</si>
  <si>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</si>
  <si>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</si>
  <si>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</si>
  <si>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</si>
  <si>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</si>
  <si>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</si>
  <si>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</si>
  <si>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</si>
  <si>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</si>
  <si>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</si>
  <si>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</si>
  <si>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</si>
  <si>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</si>
  <si>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</si>
  <si>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</si>
  <si>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</si>
  <si>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</si>
  <si>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</si>
  <si>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</si>
  <si>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</si>
  <si>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</si>
  <si>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</si>
  <si>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</si>
  <si>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</si>
  <si>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</si>
  <si>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</si>
  <si>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</si>
  <si>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</si>
  <si>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</si>
  <si>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</si>
  <si>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</si>
  <si>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</si>
  <si>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</si>
  <si>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</si>
  <si>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</si>
  <si>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</si>
  <si>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</si>
  <si>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</si>
  <si>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</si>
  <si>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</si>
  <si>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</si>
  <si>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</si>
  <si>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</si>
  <si>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</si>
  <si>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</si>
  <si>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</si>
  <si>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</si>
  <si>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</si>
  <si>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</si>
  <si>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</si>
  <si>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</si>
  <si>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</si>
  <si>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</si>
  <si>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</si>
  <si>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</si>
  <si>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</si>
  <si>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</si>
  <si>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</si>
  <si>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</si>
  <si>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</si>
  <si>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</si>
  <si>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</si>
  <si>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</si>
  <si>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</si>
  <si>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</si>
  <si>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</si>
  <si>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</si>
  <si>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</si>
  <si>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</si>
  <si>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</si>
  <si>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</si>
  <si>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</si>
  <si>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</si>
  <si>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</si>
  <si>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</si>
  <si>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</si>
  <si>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</si>
  <si>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</si>
  <si>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</si>
  <si>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</si>
  <si>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</si>
  <si>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</si>
  <si>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</si>
  <si>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</si>
  <si>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</si>
  <si>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</si>
  <si>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</si>
  <si>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</si>
  <si>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</si>
  <si>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</si>
  <si>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</si>
  <si>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</si>
  <si>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</si>
  <si>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</si>
  <si>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</si>
  <si>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</si>
  <si>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</si>
  <si>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</si>
  <si>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</si>
  <si>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</si>
  <si>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</si>
  <si>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</si>
  <si>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</si>
  <si>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</si>
  <si>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</si>
  <si>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</si>
  <si>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</si>
  <si>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</si>
  <si>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</si>
  <si>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</si>
  <si>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</si>
  <si>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</si>
  <si>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</si>
  <si>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</si>
  <si>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</si>
  <si>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</si>
  <si>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</si>
  <si>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</si>
  <si>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</si>
  <si>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</si>
  <si>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</si>
  <si>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</si>
  <si>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</si>
  <si>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</si>
  <si>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</si>
  <si>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</si>
  <si>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</si>
  <si>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</si>
  <si>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</si>
  <si>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</si>
  <si>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</si>
  <si>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</si>
  <si>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</si>
  <si>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</si>
  <si>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</si>
  <si>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</si>
  <si>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</si>
  <si>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</si>
  <si>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</si>
  <si>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</si>
  <si>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</si>
  <si>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</si>
  <si>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</si>
  <si>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</si>
  <si>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</si>
  <si>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</si>
  <si>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</si>
  <si>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</si>
  <si>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</si>
  <si>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</si>
  <si>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</si>
  <si>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</si>
  <si>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</si>
  <si>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</si>
  <si>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</si>
  <si>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</si>
  <si>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</si>
  <si>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</si>
  <si>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</si>
  <si>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</si>
  <si>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</si>
  <si>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</si>
  <si>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</si>
  <si>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</si>
  <si>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</si>
  <si>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</si>
  <si>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</si>
  <si>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</si>
  <si>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</si>
  <si>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</si>
  <si>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</si>
  <si>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</si>
  <si>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</si>
  <si>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</si>
  <si>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</si>
  <si>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</si>
  <si>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</si>
  <si>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</si>
  <si>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</si>
  <si>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</si>
  <si>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</si>
  <si>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</si>
  <si>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</si>
  <si>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</si>
  <si>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</si>
  <si>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</si>
  <si>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</si>
  <si>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</si>
  <si>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</si>
  <si>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</si>
  <si>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</si>
  <si>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</si>
  <si>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</si>
  <si>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</si>
  <si>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</si>
  <si>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</si>
  <si>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</si>
  <si>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</si>
  <si>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</si>
  <si>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</si>
  <si>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</si>
  <si>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</si>
  <si>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</si>
  <si>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</si>
  <si>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</si>
  <si>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</si>
  <si>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</si>
  <si>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</si>
  <si>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</si>
  <si>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</si>
  <si>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</si>
  <si>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</si>
  <si>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</si>
  <si>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</si>
  <si>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</si>
  <si>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</si>
  <si>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</si>
  <si>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</si>
  <si>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</si>
  <si>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</si>
  <si>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</si>
  <si>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</si>
  <si>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</si>
  <si>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</si>
  <si>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</si>
  <si>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</si>
  <si>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</si>
  <si>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</si>
  <si>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</si>
  <si>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</si>
  <si>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</si>
  <si>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</si>
  <si>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</si>
  <si>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</si>
  <si>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</si>
  <si>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</si>
  <si>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</si>
  <si>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</si>
  <si>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</si>
  <si>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</si>
  <si>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</si>
  <si>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</si>
  <si>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</si>
  <si>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</si>
  <si>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</si>
  <si>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</si>
  <si>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</si>
  <si>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</si>
  <si>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</si>
  <si>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</si>
  <si>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</si>
  <si>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</si>
  <si>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</si>
  <si>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</si>
  <si>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</si>
  <si>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</si>
  <si>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</si>
  <si>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</si>
  <si>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</si>
  <si>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</si>
  <si>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</si>
  <si>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</si>
  <si>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</si>
  <si>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</si>
  <si>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</si>
  <si>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</si>
  <si>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</si>
  <si>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</si>
  <si>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</si>
  <si>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</si>
  <si>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</si>
  <si>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</si>
  <si>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</si>
  <si>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</si>
  <si>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</si>
  <si>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</si>
  <si>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</si>
  <si>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</si>
  <si>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</si>
  <si>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</si>
  <si>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</si>
  <si>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</si>
  <si>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</si>
  <si>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</si>
  <si>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</si>
  <si>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</si>
  <si>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</si>
  <si>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</si>
  <si>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</si>
  <si>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</si>
  <si>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</si>
  <si>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</si>
  <si>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</si>
  <si>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</si>
  <si>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</si>
  <si>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</si>
  <si>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</si>
  <si>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</si>
  <si>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</si>
  <si>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</si>
  <si>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</si>
  <si>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</si>
  <si>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</si>
  <si>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</si>
  <si>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</si>
  <si>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</si>
  <si>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</si>
  <si>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</si>
  <si>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</si>
  <si>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</si>
  <si>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</si>
  <si>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</si>
  <si>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</si>
  <si>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</si>
  <si>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</si>
  <si>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</si>
  <si>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</si>
  <si>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</si>
  <si>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</si>
  <si>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</si>
  <si>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</si>
  <si>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</si>
  <si>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</si>
  <si>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</si>
  <si>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</si>
  <si>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</si>
  <si>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</si>
  <si>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</si>
  <si>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</si>
  <si>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</si>
  <si>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</si>
  <si>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</si>
  <si>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</si>
  <si>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</si>
  <si>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</si>
  <si>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</si>
  <si>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</si>
  <si>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</si>
  <si>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</si>
  <si>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</si>
  <si>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</si>
  <si>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</si>
  <si>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</si>
  <si>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</si>
  <si>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</si>
  <si>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</si>
  <si>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</si>
  <si>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</si>
  <si>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</si>
  <si>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</si>
  <si>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</si>
  <si>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</si>
  <si>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</si>
  <si>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</si>
  <si>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</si>
  <si>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</si>
  <si>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</si>
  <si>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</si>
  <si>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</si>
  <si>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</si>
  <si>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</si>
  <si>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</si>
  <si>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</si>
  <si>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</si>
  <si>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</si>
  <si>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</si>
  <si>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</si>
  <si>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</si>
  <si>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</si>
  <si>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</si>
  <si>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</si>
  <si>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</si>
  <si>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</si>
  <si>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</si>
  <si>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</si>
  <si>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</si>
  <si>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</si>
  <si>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</si>
  <si>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</si>
  <si>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</si>
  <si>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</si>
  <si>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</si>
  <si>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</si>
  <si>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</si>
  <si>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</si>
  <si>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</si>
  <si>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</si>
  <si>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</si>
  <si>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</si>
  <si>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</si>
  <si>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</si>
  <si>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</si>
  <si>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</si>
  <si>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</si>
  <si>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</si>
  <si>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</si>
  <si>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</si>
  <si>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</si>
  <si>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</si>
  <si>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</si>
  <si>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</si>
  <si>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</si>
  <si>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</si>
  <si>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</si>
  <si>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</si>
  <si>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</si>
  <si>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</si>
  <si>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</si>
  <si>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</si>
  <si>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</si>
  <si>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</si>
  <si>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</si>
  <si>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</si>
  <si>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</si>
  <si>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</si>
  <si>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</si>
  <si>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</si>
  <si>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</si>
  <si>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</si>
  <si>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</si>
  <si>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</si>
  <si>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</si>
  <si>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</si>
  <si>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</si>
  <si>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</si>
  <si>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</si>
  <si>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</si>
  <si>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</si>
  <si>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</si>
  <si>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</si>
  <si>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</si>
  <si>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</si>
  <si>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</si>
  <si>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</si>
  <si>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</si>
  <si>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</si>
  <si>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</si>
  <si>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</si>
  <si>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</si>
  <si>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</si>
  <si>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</si>
  <si>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</si>
  <si>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</si>
  <si>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</si>
  <si>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</si>
  <si>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</si>
  <si>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</si>
  <si>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</si>
  <si>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</si>
  <si>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</si>
  <si>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</si>
  <si>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</si>
  <si>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</si>
  <si>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</si>
  <si>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</si>
  <si>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</si>
  <si>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</si>
  <si>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</si>
  <si>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</si>
  <si>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</si>
  <si>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</si>
  <si>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</si>
  <si>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</si>
  <si>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</si>
  <si>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</si>
  <si>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</si>
  <si>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</si>
  <si>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</si>
  <si>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</si>
  <si>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</si>
  <si>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</si>
  <si>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</si>
  <si>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</si>
  <si>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</si>
  <si>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</si>
  <si>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</si>
  <si>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</si>
  <si>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</si>
  <si>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</si>
  <si>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</si>
  <si>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</si>
  <si>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</si>
  <si>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</si>
  <si>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</si>
  <si>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</si>
  <si>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</si>
  <si>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</si>
  <si>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</si>
  <si>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</si>
  <si>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</si>
  <si>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</si>
  <si>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</si>
  <si>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</si>
  <si>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</si>
  <si>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</si>
  <si>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</si>
  <si>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</si>
  <si>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</si>
  <si>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</si>
  <si>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</si>
  <si>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</si>
  <si>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</si>
  <si>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</si>
  <si>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</si>
  <si>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</si>
  <si>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</si>
  <si>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</si>
  <si>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</si>
  <si>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</si>
  <si>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</si>
  <si>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</si>
  <si>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</si>
  <si>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</si>
  <si>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</si>
  <si>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</si>
  <si>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</si>
  <si>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</si>
  <si>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</si>
  <si>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</si>
  <si>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</si>
  <si>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</si>
  <si>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</si>
  <si>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</si>
  <si>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</si>
  <si>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</si>
  <si>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</si>
  <si>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</si>
  <si>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</si>
  <si>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</si>
  <si>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</si>
  <si>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</si>
  <si>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</si>
  <si>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</si>
  <si>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</si>
  <si>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</si>
  <si>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</si>
  <si>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</si>
  <si>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</si>
  <si>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</si>
  <si>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</si>
  <si>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</si>
  <si>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</si>
  <si>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</si>
  <si>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</si>
  <si>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</si>
  <si>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</si>
  <si>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</si>
  <si>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</si>
  <si>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</si>
  <si>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</si>
  <si>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</si>
  <si>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</si>
  <si>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</si>
  <si>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</si>
  <si>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</si>
  <si>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</si>
  <si>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</si>
  <si>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</si>
  <si>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</si>
  <si>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</si>
  <si>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</si>
  <si>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</si>
  <si>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</si>
  <si>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</si>
  <si>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</si>
  <si>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</si>
  <si>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</si>
  <si>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</si>
  <si>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</si>
  <si>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</si>
  <si>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</si>
  <si>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</si>
  <si>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</si>
  <si>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</si>
  <si>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</si>
  <si>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</si>
  <si>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</si>
  <si>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</si>
  <si>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</si>
  <si>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</si>
  <si>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</si>
  <si>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</si>
  <si>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</si>
  <si>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</si>
  <si>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</si>
  <si>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</si>
  <si>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</si>
  <si>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</si>
  <si>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</si>
  <si>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</si>
  <si>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</si>
  <si>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</si>
  <si>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</si>
  <si>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</si>
  <si>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</si>
  <si>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</si>
  <si>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</si>
  <si>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</si>
  <si>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</si>
  <si>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</si>
  <si>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</si>
  <si>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</si>
  <si>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</si>
  <si>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</si>
  <si>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</si>
  <si>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</si>
  <si>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</si>
  <si>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</si>
  <si>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</si>
  <si>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</si>
  <si>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</si>
  <si>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</si>
  <si>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</si>
  <si>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</si>
  <si>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</si>
  <si>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</si>
  <si>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</si>
  <si>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</si>
  <si>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</si>
  <si>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</si>
  <si>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</si>
  <si>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</si>
  <si>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</si>
  <si>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</si>
  <si>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</si>
  <si>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</si>
  <si>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</si>
  <si>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</si>
  <si>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</si>
  <si>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</si>
  <si>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</si>
  <si>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</si>
  <si>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</si>
  <si>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</si>
  <si>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</si>
  <si>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</si>
  <si>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</si>
  <si>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</si>
  <si>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</si>
  <si>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</si>
  <si>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</si>
  <si>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</si>
  <si>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</si>
  <si>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</si>
  <si>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</si>
  <si>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</si>
  <si>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</si>
  <si>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</si>
  <si>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</si>
  <si>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</si>
  <si>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</si>
  <si>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</si>
  <si>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</si>
  <si>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</si>
  <si>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</si>
  <si>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</si>
  <si>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</si>
  <si>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</si>
  <si>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</si>
  <si>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</si>
  <si>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</si>
  <si>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</si>
  <si>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</si>
  <si>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</si>
  <si>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</si>
  <si>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</si>
  <si>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</si>
  <si>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</si>
  <si>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</si>
  <si>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</si>
  <si>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</si>
  <si>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</si>
  <si>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</si>
  <si>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</si>
  <si>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</si>
  <si>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</si>
  <si>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</si>
  <si>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</si>
  <si>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</si>
  <si>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</si>
  <si>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</si>
  <si>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</si>
  <si>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</si>
  <si>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</si>
  <si>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</si>
  <si>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</si>
  <si>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</si>
  <si>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</si>
  <si>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</si>
  <si>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</si>
  <si>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</si>
  <si>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</si>
  <si>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</si>
  <si>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</si>
  <si>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</si>
  <si>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</si>
  <si>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</si>
  <si>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</si>
  <si>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</si>
  <si>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</si>
  <si>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</si>
  <si>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</si>
  <si>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</si>
  <si>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</si>
  <si>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</si>
  <si>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</si>
  <si>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</si>
  <si>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</si>
  <si>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</si>
  <si>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</si>
  <si>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</si>
  <si>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</si>
  <si>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</si>
  <si>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</si>
  <si>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</si>
  <si>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</si>
  <si>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</si>
  <si>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</si>
  <si>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</si>
  <si>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</si>
  <si>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</si>
  <si>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</si>
  <si>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</si>
  <si>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</si>
  <si>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</si>
  <si>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</si>
  <si>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</si>
  <si>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</si>
  <si>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</si>
  <si>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</si>
  <si>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</si>
  <si>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</si>
  <si>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</si>
  <si>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</si>
  <si>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</si>
  <si>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</si>
  <si>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</si>
  <si>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</si>
  <si>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</si>
  <si>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</si>
  <si>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</si>
  <si>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</si>
  <si>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</si>
  <si>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</si>
  <si>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</si>
  <si>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</si>
  <si>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</si>
  <si>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</si>
  <si>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</si>
  <si>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</si>
  <si>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</si>
  <si>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</si>
  <si>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</si>
  <si>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</si>
  <si>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</si>
  <si>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</si>
  <si>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</si>
  <si>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</si>
  <si>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</si>
  <si>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</si>
  <si>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</si>
  <si>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</si>
  <si>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</si>
  <si>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</si>
  <si>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</si>
  <si>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</si>
  <si>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</si>
  <si>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</si>
  <si>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</si>
  <si>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</si>
  <si>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</si>
  <si>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</si>
  <si>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</si>
  <si>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</si>
  <si>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</si>
  <si>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</si>
  <si>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</si>
  <si>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</si>
  <si>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</si>
  <si>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</si>
  <si>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</si>
  <si>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</si>
  <si>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</si>
  <si>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</si>
  <si>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</si>
  <si>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</si>
  <si>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</si>
  <si>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</si>
  <si>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</si>
  <si>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</si>
  <si>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</si>
  <si>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</si>
  <si>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</si>
  <si>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</si>
  <si>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</si>
  <si>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</si>
  <si>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</si>
  <si>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</si>
  <si>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</si>
  <si>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</si>
  <si>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</si>
  <si>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</si>
  <si>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</si>
  <si>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</si>
  <si>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</si>
  <si>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</si>
  <si>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</si>
  <si>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</si>
  <si>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</si>
  <si>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</si>
  <si>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</si>
  <si>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</si>
  <si>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</si>
  <si>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</si>
  <si>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</si>
  <si>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</si>
  <si>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</si>
  <si>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</si>
  <si>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</si>
  <si>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</si>
  <si>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</si>
  <si>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</si>
  <si>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</si>
  <si>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</si>
  <si>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</si>
  <si>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</si>
  <si>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</si>
  <si>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</si>
  <si>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</si>
  <si>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</si>
  <si>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</si>
  <si>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</si>
  <si>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</si>
  <si>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</si>
  <si>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</si>
  <si>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</si>
  <si>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</si>
  <si>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</si>
  <si>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</si>
  <si>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</si>
  <si>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</si>
  <si>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</si>
  <si>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</si>
  <si>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</si>
  <si>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</si>
  <si>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</si>
  <si>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</si>
  <si>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</si>
  <si>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</si>
  <si>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</si>
  <si>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</si>
  <si>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</si>
  <si>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</si>
  <si>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</si>
  <si>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</si>
  <si>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</si>
  <si>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</si>
  <si>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</si>
  <si>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</si>
  <si>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</si>
  <si>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</si>
  <si>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</si>
  <si>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</si>
  <si>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</si>
  <si>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</si>
  <si>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</si>
  <si>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</si>
  <si>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</si>
  <si>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</si>
  <si>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</si>
  <si>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</si>
  <si>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</si>
  <si>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</si>
  <si>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</si>
  <si>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</si>
  <si>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</si>
  <si>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</si>
  <si>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</si>
  <si>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</si>
  <si>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</si>
  <si>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</si>
  <si>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</si>
  <si>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</si>
  <si>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</si>
  <si>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</si>
  <si>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</si>
  <si>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</si>
  <si>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</si>
  <si>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</si>
  <si>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</si>
  <si>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</si>
  <si>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</si>
  <si>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</si>
  <si>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</si>
  <si>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</si>
  <si>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</si>
  <si>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</si>
  <si>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</si>
  <si>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</si>
  <si>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</si>
  <si>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</si>
  <si>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</si>
  <si>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</si>
  <si>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</si>
  <si>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</si>
  <si>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</si>
  <si>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</si>
  <si>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</si>
  <si>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</si>
  <si>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</si>
  <si>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</si>
  <si>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</si>
  <si>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</si>
  <si>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</si>
  <si>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</si>
  <si>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</si>
  <si>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</si>
  <si>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</si>
  <si>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</si>
  <si>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</si>
  <si>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</si>
  <si>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</si>
  <si>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</si>
  <si>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</si>
  <si>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</si>
  <si>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</si>
  <si>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</si>
  <si>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</si>
  <si>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</si>
  <si>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</si>
  <si>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</si>
  <si>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</si>
  <si>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</si>
  <si>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</si>
  <si>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</si>
  <si>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</si>
  <si>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</si>
  <si>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</si>
  <si>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</si>
  <si>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</si>
  <si>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</si>
  <si>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</si>
  <si>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</si>
  <si>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</si>
  <si>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</si>
  <si>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</si>
  <si>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</si>
  <si>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</si>
  <si>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</si>
  <si>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</si>
  <si>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</si>
  <si>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</si>
  <si>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</si>
  <si>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</si>
  <si>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</si>
  <si>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</si>
  <si>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</si>
  <si>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</si>
  <si>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</si>
  <si>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</si>
  <si>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</si>
  <si>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</si>
  <si>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</si>
  <si>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</si>
  <si>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</si>
  <si>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</si>
  <si>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</si>
  <si>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</si>
  <si>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</si>
  <si>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</si>
  <si>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</si>
  <si>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</si>
  <si>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</si>
  <si>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</si>
  <si>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</si>
  <si>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</si>
  <si>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</si>
  <si>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</si>
  <si>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</si>
  <si>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</si>
  <si>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</si>
  <si>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</si>
  <si>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</si>
  <si>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</si>
  <si>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</si>
  <si>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</si>
  <si>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</si>
  <si>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</si>
  <si>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</si>
  <si>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</si>
  <si>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</si>
  <si>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</si>
  <si>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</si>
  <si>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</si>
  <si>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</si>
  <si>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</si>
  <si>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</si>
  <si>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</si>
  <si>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</si>
  <si>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</si>
  <si>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</si>
  <si>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</si>
  <si>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</si>
  <si>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</si>
  <si>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</si>
  <si>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</si>
  <si>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</si>
  <si>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</si>
  <si>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</si>
  <si>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</si>
  <si>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</si>
  <si>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</si>
  <si>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</si>
  <si>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</si>
  <si>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</si>
  <si>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</si>
  <si>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</si>
  <si>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</si>
  <si>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</si>
  <si>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</si>
  <si>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</si>
  <si>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</si>
  <si>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</si>
  <si>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</si>
  <si>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</si>
  <si>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</si>
  <si>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</si>
  <si>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</si>
  <si>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</si>
  <si>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</si>
  <si>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</si>
  <si>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</si>
  <si>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</si>
  <si>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</si>
  <si>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</si>
  <si>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</si>
  <si>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</si>
  <si>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</si>
  <si>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</si>
  <si>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</si>
  <si>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</si>
  <si>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</si>
  <si>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</si>
  <si>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</si>
  <si>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</si>
  <si>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</si>
  <si>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</si>
  <si>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</si>
  <si>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</si>
  <si>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</si>
  <si>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</si>
  <si>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</si>
  <si>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</si>
  <si>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</si>
  <si>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</si>
  <si>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</si>
  <si>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</si>
  <si>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</si>
  <si>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</si>
  <si>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</si>
  <si>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</si>
  <si>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</si>
  <si>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</si>
  <si>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</si>
  <si>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</si>
  <si>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</si>
  <si>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</si>
  <si>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</si>
  <si>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</si>
  <si>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</si>
  <si>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</si>
  <si>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</si>
  <si>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</si>
  <si>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</si>
  <si>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</si>
  <si>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</si>
  <si>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</si>
  <si>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</si>
  <si>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</si>
  <si>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</si>
  <si>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</si>
  <si>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</si>
  <si>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</si>
  <si>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</si>
  <si>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</si>
  <si>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</si>
  <si>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</si>
  <si>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</si>
  <si>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</si>
  <si>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</si>
  <si>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</si>
  <si>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</si>
  <si>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</si>
  <si>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</si>
  <si>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</si>
  <si>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</si>
  <si>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</si>
  <si>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</si>
  <si>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</si>
  <si>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</si>
  <si>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</si>
  <si>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</si>
  <si>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</si>
  <si>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</si>
  <si>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</si>
  <si>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</si>
  <si>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</si>
  <si>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</si>
  <si>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</si>
  <si>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</si>
  <si>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</si>
  <si>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</si>
  <si>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</si>
  <si>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</si>
  <si>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</si>
  <si>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</si>
  <si>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</si>
  <si>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</si>
  <si>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</si>
  <si>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</si>
  <si>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</si>
  <si>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</si>
  <si>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</si>
  <si>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</si>
  <si>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</si>
  <si>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</si>
  <si>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</si>
  <si>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</si>
  <si>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</si>
  <si>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</si>
  <si>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</si>
  <si>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</si>
  <si>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</si>
  <si>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</si>
  <si>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</si>
  <si>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</si>
  <si>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</si>
  <si>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</si>
  <si>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</si>
  <si>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</si>
  <si>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</si>
  <si>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</si>
  <si>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</si>
  <si>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</si>
  <si>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</si>
  <si>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</si>
  <si>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</si>
  <si>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</si>
  <si>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</si>
  <si>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</si>
  <si>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</si>
  <si>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</si>
  <si>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</si>
  <si>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</si>
  <si>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</si>
  <si>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</si>
  <si>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</si>
  <si>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</si>
  <si>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</si>
  <si>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</si>
  <si>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</si>
  <si>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</si>
  <si>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</si>
  <si>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</si>
  <si>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</si>
  <si>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</si>
  <si>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</si>
  <si>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</si>
  <si>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</si>
  <si>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</si>
  <si>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</si>
  <si>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</si>
  <si>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</si>
  <si>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</si>
  <si>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</si>
  <si>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</si>
  <si>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</si>
  <si>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</si>
  <si>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</si>
  <si>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</si>
  <si>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</si>
  <si>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</si>
  <si>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</si>
  <si>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</si>
  <si>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</si>
  <si>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</si>
  <si>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</si>
  <si>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</si>
  <si>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</si>
  <si>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</si>
  <si>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</si>
  <si>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</si>
  <si>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</si>
  <si>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</si>
  <si>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</si>
  <si>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</si>
  <si>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</si>
  <si>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</si>
  <si>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</si>
  <si>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</si>
  <si>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</si>
  <si>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</si>
  <si>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</si>
  <si>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</si>
  <si>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</si>
  <si>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</si>
  <si>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</si>
  <si>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</si>
  <si>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</si>
  <si>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</si>
  <si>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</si>
  <si>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</si>
  <si>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</si>
  <si>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</si>
  <si>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</si>
  <si>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</si>
  <si>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</si>
  <si>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</si>
  <si>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</si>
  <si>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</si>
  <si>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</si>
  <si>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</si>
  <si>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</si>
  <si>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</si>
  <si>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</si>
  <si>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</si>
  <si>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</si>
  <si>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</si>
  <si>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</si>
  <si>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</si>
  <si>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</si>
  <si>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</si>
  <si>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</si>
  <si>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</si>
  <si>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</si>
  <si>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</si>
  <si>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</si>
  <si>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</si>
  <si>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</si>
  <si>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</si>
  <si>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</si>
  <si>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</si>
  <si>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</si>
  <si>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</si>
  <si>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</si>
  <si>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</si>
  <si>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</si>
  <si>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</si>
  <si>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</si>
  <si>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</si>
  <si>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</si>
  <si>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</si>
  <si>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</si>
  <si>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</si>
  <si>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</si>
  <si>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</si>
  <si>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</si>
  <si>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</si>
  <si>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</si>
  <si>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</si>
  <si>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</si>
  <si>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</si>
  <si>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</si>
  <si>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</si>
  <si>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</si>
  <si>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</si>
  <si>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</si>
  <si>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</si>
  <si>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</si>
  <si>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</si>
  <si>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</si>
  <si>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</si>
  <si>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</si>
  <si>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</si>
  <si>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</si>
  <si>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</si>
  <si>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</si>
  <si>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</si>
  <si>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</si>
  <si>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</si>
  <si>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</si>
  <si>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</si>
  <si>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</si>
  <si>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</si>
  <si>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</si>
  <si>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</si>
  <si>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</si>
  <si>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</si>
  <si>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</si>
  <si>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</si>
  <si>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</si>
  <si>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</si>
  <si>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</si>
  <si>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</si>
  <si>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</si>
  <si>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</si>
  <si>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</si>
  <si>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</si>
  <si>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</si>
  <si>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</si>
  <si>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</si>
  <si>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</si>
  <si>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</si>
  <si>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</si>
  <si>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</si>
  <si>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</si>
  <si>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</si>
  <si>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</si>
  <si>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</si>
  <si>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</si>
  <si>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</si>
  <si>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</si>
  <si>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</si>
  <si>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</si>
  <si>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</si>
  <si>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</si>
  <si>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</si>
  <si>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</si>
  <si>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</si>
  <si>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</si>
  <si>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</si>
  <si>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</si>
  <si>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</si>
  <si>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</si>
  <si>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</si>
  <si>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</si>
  <si>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</si>
  <si>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</si>
  <si>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</si>
  <si>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</si>
  <si>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</si>
  <si>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</si>
  <si>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</si>
  <si>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</si>
  <si>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</si>
  <si>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</si>
  <si>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</si>
  <si>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</si>
  <si>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</si>
  <si>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</si>
  <si>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</si>
  <si>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</si>
  <si>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</si>
  <si>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</si>
  <si>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</si>
  <si>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</si>
  <si>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</si>
  <si>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</si>
  <si>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</si>
  <si>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</si>
  <si>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</si>
  <si>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</si>
  <si>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</si>
  <si>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</si>
  <si>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</si>
  <si>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</si>
  <si>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</si>
  <si>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</si>
  <si>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</si>
  <si>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</si>
  <si>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</si>
  <si>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</si>
  <si>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</si>
  <si>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</si>
  <si>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</si>
  <si>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</si>
  <si>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</si>
  <si>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</si>
  <si>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</si>
  <si>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</si>
  <si>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</si>
  <si>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</si>
  <si>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</si>
  <si>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</si>
  <si>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</si>
  <si>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</si>
  <si>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</si>
  <si>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</si>
  <si>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</si>
  <si>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</si>
  <si>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</si>
  <si>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</si>
  <si>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</si>
  <si>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</si>
  <si>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</si>
  <si>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</si>
  <si>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</si>
  <si>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</si>
  <si>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</si>
  <si>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</si>
  <si>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</si>
  <si>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</si>
  <si>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</si>
  <si>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</si>
  <si>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</si>
  <si>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</si>
  <si>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</si>
  <si>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</si>
  <si>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</si>
  <si>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</si>
  <si>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</si>
  <si>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</si>
  <si>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</si>
  <si>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</si>
  <si>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</si>
  <si>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</si>
  <si>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</si>
  <si>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</si>
  <si>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</si>
  <si>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</si>
  <si>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</si>
  <si>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</si>
  <si>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</si>
  <si>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</si>
  <si>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</si>
  <si>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</si>
  <si>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</si>
  <si>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</si>
  <si>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</si>
  <si>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</si>
  <si>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</si>
  <si>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</si>
  <si>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</si>
  <si>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</si>
  <si>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</si>
  <si>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</si>
  <si>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</si>
  <si>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</si>
  <si>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</si>
  <si>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</si>
  <si>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</si>
  <si>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</si>
  <si>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</si>
  <si>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</si>
  <si>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</si>
  <si>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</si>
  <si>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</si>
  <si>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</si>
  <si>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</si>
  <si>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</si>
  <si>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</si>
  <si>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</si>
  <si>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</si>
  <si>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</si>
  <si>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</si>
  <si>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</si>
  <si>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</si>
  <si>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</si>
  <si>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</si>
  <si>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</si>
  <si>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</si>
  <si>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</si>
  <si>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</si>
  <si>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</si>
  <si>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</si>
  <si>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</si>
  <si>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</si>
  <si>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</si>
  <si>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</si>
  <si>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</si>
  <si>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</si>
  <si>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</si>
  <si>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</si>
  <si>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</si>
  <si>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</si>
  <si>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</si>
  <si>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</si>
  <si>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</si>
  <si>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</si>
  <si>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</si>
  <si>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</si>
  <si>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</si>
  <si>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</si>
  <si>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</si>
  <si>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</si>
  <si>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</si>
  <si>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</si>
  <si>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</si>
  <si>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</si>
  <si>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</si>
  <si>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</si>
  <si>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</si>
  <si>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</si>
  <si>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</si>
  <si>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</si>
  <si>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</si>
  <si>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</si>
  <si>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</si>
  <si>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</si>
  <si>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</si>
  <si>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</si>
  <si>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</si>
  <si>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</si>
  <si>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</si>
  <si>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</si>
  <si>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</si>
  <si>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</si>
  <si>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</si>
  <si>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</si>
  <si>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</si>
  <si>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</si>
  <si>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</si>
  <si>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</si>
  <si>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</si>
  <si>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</si>
  <si>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</si>
  <si>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</si>
  <si>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</si>
  <si>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</si>
  <si>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</si>
  <si>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</si>
  <si>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</si>
  <si>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</si>
  <si>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</si>
  <si>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</si>
  <si>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</si>
  <si>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</si>
  <si>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</si>
  <si>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</si>
  <si>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</si>
  <si>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</si>
  <si>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</si>
  <si>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</si>
  <si>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</si>
  <si>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</si>
  <si>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</si>
  <si>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</si>
  <si>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</si>
  <si>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</si>
  <si>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</si>
  <si>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</si>
  <si>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</si>
  <si>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</si>
  <si>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</si>
  <si>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</si>
  <si>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</si>
  <si>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</si>
  <si>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</si>
  <si>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</si>
  <si>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</si>
  <si>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</si>
  <si>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</si>
  <si>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</si>
  <si>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</si>
  <si>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</si>
  <si>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</si>
  <si>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</si>
  <si>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</si>
  <si>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</si>
  <si>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</si>
  <si>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</si>
  <si>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</si>
  <si>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</si>
  <si>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</si>
  <si>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</si>
  <si>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</si>
  <si>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</si>
  <si>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</si>
  <si>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</si>
  <si>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</si>
  <si>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</si>
  <si>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</si>
  <si>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</si>
  <si>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</si>
  <si>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</si>
  <si>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</si>
  <si>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</si>
  <si>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</si>
  <si>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</si>
  <si>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</si>
  <si>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</si>
  <si>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</si>
  <si>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</si>
  <si>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</si>
  <si>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</si>
  <si>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</si>
  <si>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</si>
  <si>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</si>
  <si>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</si>
  <si>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</si>
  <si>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</si>
  <si>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</si>
  <si>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</si>
  <si>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</si>
  <si>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</si>
  <si>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</si>
  <si>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</si>
  <si>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</si>
  <si>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</si>
  <si>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</si>
  <si>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</si>
  <si>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</si>
  <si>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</si>
  <si>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</si>
  <si>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</si>
  <si>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</si>
  <si>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</si>
  <si>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</si>
  <si>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</si>
  <si>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</si>
  <si>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</si>
  <si>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</si>
  <si>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</si>
  <si>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</si>
  <si>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</si>
  <si>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</si>
  <si>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</si>
  <si>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</si>
  <si>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</si>
  <si>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</si>
  <si>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</si>
  <si>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</si>
  <si>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</si>
  <si>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</si>
  <si>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</si>
  <si>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</si>
  <si>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</si>
  <si>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</si>
  <si>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</si>
  <si>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</si>
  <si>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</si>
  <si>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</si>
  <si>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</si>
  <si>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</si>
  <si>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</si>
  <si>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</si>
  <si>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</si>
  <si>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</si>
  <si>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</si>
  <si>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</si>
  <si>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</si>
  <si>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</si>
  <si>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</si>
  <si>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</si>
  <si>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</si>
  <si>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</si>
  <si>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</si>
  <si>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</si>
  <si>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</si>
  <si>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</si>
  <si>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</si>
  <si>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</si>
  <si>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</si>
  <si>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</si>
  <si>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</si>
  <si>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</si>
  <si>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</si>
  <si>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</si>
  <si>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</si>
  <si>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</si>
  <si>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</si>
  <si>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</si>
  <si>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</si>
  <si>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</si>
  <si>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</si>
  <si>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</si>
  <si>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</si>
  <si>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</si>
  <si>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</si>
  <si>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</si>
  <si>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</si>
  <si>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</si>
  <si>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</si>
  <si>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</si>
  <si>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</si>
  <si>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</si>
  <si>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</si>
  <si>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</si>
  <si>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</si>
  <si>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</si>
  <si>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</si>
  <si>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</si>
  <si>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</si>
  <si>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</si>
  <si>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</si>
  <si>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</si>
  <si>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</si>
  <si>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</si>
  <si>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</si>
  <si>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</si>
  <si>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</si>
  <si>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</si>
  <si>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</si>
  <si>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</si>
  <si>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</si>
  <si>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</si>
  <si>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</si>
  <si>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</si>
  <si>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</si>
  <si>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</si>
  <si>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</si>
  <si>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</si>
  <si>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</si>
  <si>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</si>
  <si>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</si>
  <si>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</si>
  <si>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</si>
  <si>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</si>
  <si>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</si>
  <si>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</si>
  <si>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</si>
  <si>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</si>
  <si>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</si>
  <si>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</si>
  <si>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</si>
  <si>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</si>
  <si>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</si>
  <si>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</si>
  <si>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</si>
  <si>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</si>
  <si>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</si>
  <si>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</si>
  <si>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</si>
  <si>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</si>
  <si>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</si>
  <si>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</si>
  <si>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</si>
  <si>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</si>
  <si>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</si>
  <si>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</si>
  <si>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</si>
  <si>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</si>
  <si>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</si>
  <si>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</si>
  <si>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</si>
  <si>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</si>
  <si>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</si>
  <si>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</si>
  <si>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</si>
  <si>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</si>
  <si>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</si>
  <si>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</si>
  <si>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</si>
  <si>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</si>
  <si>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</si>
  <si>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</si>
  <si>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</si>
  <si>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</si>
  <si>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</si>
  <si>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</si>
  <si>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</si>
  <si>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</si>
  <si>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</si>
  <si>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</si>
  <si>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</si>
  <si>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</si>
  <si>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</si>
  <si>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</si>
  <si>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</si>
  <si>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</si>
  <si>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</si>
  <si>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</si>
  <si>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</si>
  <si>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</si>
  <si>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</si>
  <si>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</si>
  <si>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</si>
  <si>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</si>
  <si>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</si>
  <si>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</si>
  <si>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</si>
  <si>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</si>
  <si>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</si>
  <si>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</si>
  <si>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</si>
  <si>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</si>
  <si>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</si>
  <si>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</si>
  <si>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</si>
  <si>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</si>
  <si>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</si>
  <si>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</si>
  <si>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</si>
  <si>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</si>
  <si>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</si>
  <si>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</si>
  <si>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</si>
  <si>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</si>
  <si>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</si>
  <si>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</si>
  <si>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</si>
  <si>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</si>
  <si>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</si>
  <si>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</si>
  <si>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</si>
  <si>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</si>
  <si>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</si>
  <si>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</si>
  <si>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</si>
  <si>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</si>
  <si>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</si>
  <si>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</si>
  <si>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</si>
  <si>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</si>
  <si>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</si>
  <si>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</si>
  <si>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</si>
  <si>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</si>
  <si>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</si>
  <si>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</si>
  <si>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</si>
  <si>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</si>
  <si>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</si>
  <si>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</si>
  <si>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</si>
  <si>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</si>
  <si>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</si>
  <si>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</si>
  <si>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</si>
  <si>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</si>
  <si>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</si>
  <si>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</si>
  <si>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</si>
  <si>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</si>
  <si>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</si>
  <si>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</si>
  <si>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</si>
  <si>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</si>
  <si>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</si>
  <si>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</si>
  <si>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</si>
  <si>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</si>
  <si>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</si>
  <si>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</si>
  <si>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</si>
  <si>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</si>
  <si>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</si>
  <si>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</si>
  <si>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</si>
  <si>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</si>
  <si>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</si>
  <si>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</si>
  <si>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</si>
  <si>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</si>
  <si>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</si>
  <si>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</si>
  <si>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</si>
  <si>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</si>
  <si>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</si>
  <si>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</si>
  <si>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</si>
  <si>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</si>
  <si>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</si>
  <si>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</si>
  <si>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</si>
  <si>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</si>
  <si>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</si>
  <si>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</si>
  <si>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</si>
  <si>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</si>
  <si>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</si>
  <si>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</si>
  <si>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</si>
  <si>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</si>
  <si>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</si>
  <si>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</si>
  <si>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</si>
  <si>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</si>
  <si>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</si>
  <si>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</si>
  <si>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</si>
  <si>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</si>
  <si>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</si>
  <si>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</si>
  <si>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</si>
  <si>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</si>
  <si>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</si>
  <si>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</si>
  <si>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</si>
  <si>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</si>
  <si>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</si>
  <si>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</si>
  <si>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</si>
  <si>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</si>
  <si>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</si>
  <si>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</si>
  <si>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</si>
  <si>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</si>
  <si>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</si>
  <si>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</si>
  <si>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</si>
  <si>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</si>
  <si>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</si>
  <si>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</si>
  <si>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</si>
  <si>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</si>
  <si>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</si>
  <si>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</si>
  <si>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</si>
  <si>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</si>
  <si>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</si>
  <si>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</si>
  <si>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</si>
  <si>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</si>
  <si>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</si>
  <si>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</si>
  <si>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</si>
  <si>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</si>
  <si>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</si>
  <si>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</si>
  <si>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</si>
  <si>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</si>
  <si>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</si>
  <si>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</si>
  <si>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</si>
  <si>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</si>
  <si>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</si>
  <si>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</si>
  <si>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</si>
  <si>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</si>
  <si>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</si>
  <si>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</si>
  <si>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</si>
  <si>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</si>
  <si>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</si>
  <si>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</si>
  <si>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</si>
  <si>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</si>
  <si>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</si>
  <si>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</si>
  <si>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</si>
  <si>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</si>
  <si>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</si>
  <si>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</si>
  <si>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</si>
  <si>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</si>
  <si>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</si>
  <si>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</si>
  <si>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</si>
  <si>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</si>
  <si>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</si>
  <si>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</si>
  <si>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</si>
  <si>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</si>
  <si>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</si>
  <si>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</si>
  <si>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</si>
  <si>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</si>
  <si>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</si>
  <si>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</si>
  <si>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</si>
  <si>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</si>
  <si>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</si>
  <si>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</si>
  <si>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</si>
  <si>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</si>
  <si>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</si>
  <si>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</si>
  <si>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</si>
  <si>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</si>
  <si>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</si>
  <si>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</si>
  <si>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</si>
  <si>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</si>
  <si>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</si>
  <si>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</si>
  <si>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</si>
  <si>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</si>
  <si>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</si>
  <si>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</si>
  <si>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</si>
  <si>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</si>
  <si>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</si>
  <si>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</si>
  <si>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</si>
  <si>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</si>
  <si>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</si>
  <si>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</si>
  <si>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</si>
  <si>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</si>
  <si>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</si>
  <si>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</si>
  <si>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</si>
  <si>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</si>
  <si>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</si>
  <si>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</si>
  <si>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</si>
  <si>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</si>
  <si>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</si>
  <si>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</si>
  <si>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</si>
  <si>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</si>
  <si>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</si>
  <si>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</si>
  <si>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</si>
  <si>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</si>
  <si>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</si>
  <si>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</si>
  <si>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</si>
  <si>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</si>
  <si>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</si>
  <si>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</si>
  <si>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</si>
  <si>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</si>
  <si>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</si>
  <si>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</si>
  <si>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</si>
  <si>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</si>
  <si>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</si>
  <si>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</si>
  <si>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</si>
  <si>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</si>
  <si>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</si>
  <si>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</si>
  <si>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</si>
  <si>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</si>
  <si>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</si>
  <si>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</si>
  <si>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</si>
  <si>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</si>
  <si>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</si>
  <si>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</si>
  <si>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</si>
  <si>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</si>
  <si>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</si>
  <si>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</si>
  <si>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</si>
  <si>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</si>
  <si>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</si>
  <si>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</si>
  <si>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</si>
  <si>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</si>
  <si>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</si>
  <si>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</si>
  <si>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</si>
  <si>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</si>
  <si>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</si>
  <si>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</si>
  <si>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</si>
  <si>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</si>
  <si>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</si>
  <si>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</si>
  <si>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</si>
  <si>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</si>
  <si>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</si>
  <si>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</si>
  <si>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</si>
  <si>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</si>
  <si>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</si>
  <si>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</si>
  <si>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</si>
  <si>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</si>
  <si>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</si>
  <si>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</si>
  <si>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</si>
  <si>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</si>
  <si>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</si>
  <si>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</si>
  <si>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</si>
  <si>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</si>
  <si>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</si>
  <si>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</si>
  <si>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</si>
  <si>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</si>
  <si>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</si>
  <si>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</si>
  <si>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</si>
  <si>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</si>
  <si>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</si>
  <si>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</si>
  <si>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</si>
  <si>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</si>
  <si>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</si>
  <si>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</si>
  <si>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</si>
  <si>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</si>
  <si>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</si>
  <si>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</si>
  <si>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</si>
  <si>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</si>
  <si>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</si>
  <si>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</si>
  <si>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</si>
  <si>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</si>
  <si>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</si>
  <si>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</si>
  <si>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</si>
  <si>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</si>
  <si>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</si>
  <si>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</si>
  <si>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</si>
  <si>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</si>
  <si>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</si>
  <si>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</si>
  <si>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</si>
  <si>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</si>
  <si>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</si>
  <si>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</si>
  <si>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</si>
  <si>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</si>
  <si>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</si>
  <si>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</si>
  <si>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</si>
  <si>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</si>
  <si>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</si>
  <si>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</si>
  <si>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</si>
  <si>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</si>
  <si>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</si>
  <si>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</si>
  <si>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</si>
  <si>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</si>
  <si>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</si>
  <si>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</si>
  <si>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</si>
  <si>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</si>
  <si>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</si>
  <si>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</si>
  <si>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</si>
  <si>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</si>
  <si>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</si>
  <si>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</si>
  <si>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</si>
  <si>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</si>
  <si>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</si>
  <si>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</si>
  <si>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</si>
  <si>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</si>
  <si>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</si>
  <si>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</si>
  <si>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</si>
  <si>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</si>
  <si>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</si>
  <si>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</si>
  <si>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</si>
  <si>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</si>
  <si>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</si>
  <si>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</si>
  <si>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</si>
  <si>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</si>
  <si>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</si>
  <si>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</si>
  <si>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</si>
  <si>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</si>
  <si>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</si>
  <si>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</si>
  <si>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</si>
  <si>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</si>
  <si>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</si>
  <si>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</si>
  <si>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</si>
  <si>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</si>
  <si>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</si>
  <si>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</si>
  <si>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</si>
  <si>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</si>
  <si>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</si>
  <si>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</si>
  <si>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</si>
  <si>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</si>
  <si>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</si>
  <si>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</si>
  <si>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</si>
  <si>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</si>
  <si>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</si>
  <si>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</si>
  <si>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</si>
  <si>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</si>
  <si>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</si>
  <si>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</si>
  <si>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</si>
  <si>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</si>
  <si>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</si>
  <si>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</si>
  <si>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</si>
  <si>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</si>
  <si>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</si>
  <si>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</si>
  <si>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</si>
  <si>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</si>
  <si>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</si>
  <si>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</si>
  <si>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</si>
  <si>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</si>
  <si>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</si>
  <si>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</si>
  <si>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</si>
  <si>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</si>
  <si>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</si>
  <si>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</si>
  <si>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</si>
  <si>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</si>
  <si>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</si>
  <si>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</si>
  <si>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</si>
  <si>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</si>
  <si>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</si>
  <si>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</si>
  <si>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</si>
  <si>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</si>
  <si>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</si>
  <si>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</si>
  <si>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</si>
  <si>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</si>
  <si>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</si>
  <si>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</si>
  <si>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</si>
  <si>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</si>
  <si>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</si>
  <si>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</si>
  <si>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</si>
  <si>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</si>
  <si>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</si>
  <si>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</si>
  <si>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</si>
  <si>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</si>
  <si>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</si>
  <si>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</si>
  <si>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</si>
  <si>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</si>
  <si>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</si>
  <si>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</si>
  <si>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</si>
  <si>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</si>
  <si>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</si>
  <si>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</si>
  <si>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</si>
  <si>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</si>
  <si>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</si>
  <si>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</si>
  <si>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</si>
  <si>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</si>
  <si>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</si>
  <si>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</si>
  <si>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</si>
  <si>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</si>
  <si>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</si>
  <si>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</si>
  <si>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</si>
  <si>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</si>
  <si>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</si>
  <si>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</si>
  <si>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</si>
  <si>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</si>
  <si>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</si>
  <si>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</si>
  <si>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</si>
  <si>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</si>
  <si>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</si>
  <si>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</si>
  <si>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</si>
  <si>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</si>
  <si>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</si>
  <si>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</si>
  <si>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</si>
  <si>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</si>
  <si>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</si>
  <si>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</si>
  <si>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</si>
  <si>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</si>
  <si>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</si>
  <si>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</si>
  <si>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</si>
  <si>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</si>
  <si>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</si>
  <si>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</si>
  <si>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</si>
  <si>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</si>
  <si>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</si>
  <si>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</si>
  <si>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</si>
  <si>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</si>
  <si>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</si>
  <si>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</si>
  <si>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</si>
  <si>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</si>
  <si>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</si>
  <si>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</si>
  <si>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</si>
  <si>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</si>
  <si>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</si>
  <si>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</si>
  <si>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</si>
  <si>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</si>
  <si>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</si>
  <si>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</si>
  <si>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</si>
  <si>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</si>
  <si>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</si>
  <si>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</si>
  <si>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</si>
  <si>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</si>
  <si>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</si>
  <si>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</si>
  <si>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</si>
  <si>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</si>
  <si>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</si>
  <si>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</si>
  <si>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</si>
  <si>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</si>
  <si>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</si>
  <si>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</si>
  <si>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</si>
  <si>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</si>
  <si>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</si>
  <si>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</si>
  <si>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</si>
  <si>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</si>
  <si>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</si>
  <si>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</si>
  <si>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</si>
  <si>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</si>
  <si>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</si>
  <si>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</si>
  <si>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</si>
  <si>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</si>
  <si>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</si>
  <si>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</si>
  <si>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</si>
  <si>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</si>
  <si>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</si>
  <si>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</si>
  <si>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</si>
  <si>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</si>
  <si>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</si>
  <si>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</si>
  <si>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</si>
  <si>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</si>
  <si>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</si>
  <si>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</si>
  <si>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</si>
  <si>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</si>
  <si>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</si>
  <si>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</si>
  <si>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</si>
  <si>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</si>
  <si>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</si>
  <si>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</si>
  <si>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</si>
  <si>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</si>
  <si>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</si>
  <si>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</si>
  <si>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</si>
  <si>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</si>
  <si>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</si>
  <si>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</si>
  <si>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</si>
  <si>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</si>
  <si>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</si>
  <si>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</si>
  <si>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</si>
  <si>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</si>
  <si>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</si>
  <si>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</si>
  <si>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</si>
  <si>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</si>
  <si>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</si>
  <si>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</si>
  <si>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</si>
  <si>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</si>
  <si>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</si>
  <si>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</si>
  <si>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</si>
  <si>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</si>
  <si>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</si>
  <si>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</si>
  <si>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</si>
  <si>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</si>
  <si>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</si>
  <si>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</si>
  <si>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</si>
  <si>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</si>
  <si>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</si>
  <si>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</si>
  <si>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</si>
  <si>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</si>
  <si>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</si>
  <si>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</si>
  <si>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</si>
  <si>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</si>
  <si>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</si>
  <si>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</si>
  <si>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</si>
  <si>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</si>
  <si>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</si>
  <si>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</si>
  <si>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</si>
  <si>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</si>
  <si>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</si>
  <si>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</si>
  <si>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</si>
  <si>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</si>
  <si>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</si>
  <si>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</si>
  <si>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</si>
  <si>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</si>
  <si>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</si>
  <si>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</si>
  <si>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</si>
  <si>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</si>
  <si>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</si>
  <si>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</si>
  <si>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</si>
  <si>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</si>
  <si>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</si>
  <si>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</si>
  <si>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</si>
  <si>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</si>
  <si>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</si>
  <si>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</si>
  <si>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</si>
  <si>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</si>
  <si>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</si>
  <si>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</si>
  <si>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</si>
  <si>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</si>
  <si>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</si>
  <si>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</si>
  <si>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</si>
  <si>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</si>
  <si>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</si>
  <si>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</si>
  <si>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</si>
  <si>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</si>
  <si>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</si>
  <si>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</si>
  <si>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</si>
  <si>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</si>
  <si>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</si>
  <si>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</si>
  <si>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</si>
  <si>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</si>
  <si>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</si>
  <si>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</si>
  <si>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</si>
  <si>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</si>
  <si>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</si>
  <si>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</si>
  <si>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</si>
  <si>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</si>
  <si>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</si>
  <si>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</si>
  <si>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</si>
  <si>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</si>
  <si>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</si>
  <si>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</si>
  <si>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</si>
  <si>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</si>
  <si>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</si>
  <si>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</si>
  <si>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</si>
  <si>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</si>
  <si>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</si>
  <si>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</si>
  <si>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</si>
  <si>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</si>
  <si>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</si>
  <si>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</si>
  <si>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</si>
  <si>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</si>
  <si>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</si>
  <si>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</si>
  <si>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</si>
  <si>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</si>
  <si>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</si>
  <si>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</si>
  <si>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</si>
  <si>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</si>
  <si>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</si>
  <si>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</si>
  <si>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</si>
  <si>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</si>
  <si>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</si>
  <si>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</si>
  <si>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</si>
  <si>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</si>
  <si>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</si>
  <si>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</si>
  <si>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</si>
  <si>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</si>
  <si>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</si>
  <si>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</si>
  <si>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</si>
  <si>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</si>
  <si>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</si>
  <si>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</si>
  <si>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</si>
  <si>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</si>
  <si>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</si>
  <si>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</si>
  <si>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</si>
  <si>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</si>
  <si>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</si>
  <si>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</si>
  <si>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</si>
  <si>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</si>
  <si>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</si>
  <si>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</si>
  <si>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</si>
  <si>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</si>
  <si>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</si>
  <si>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</si>
  <si>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</si>
  <si>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</si>
  <si>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</si>
  <si>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</si>
  <si>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</si>
  <si>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</si>
  <si>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</si>
  <si>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</si>
  <si>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</si>
  <si>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</si>
  <si>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</si>
  <si>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</si>
  <si>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</si>
  <si>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</si>
  <si>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</si>
  <si>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</si>
  <si>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</si>
  <si>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</si>
  <si>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</si>
  <si>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</si>
  <si>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</si>
  <si>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</si>
  <si>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</si>
  <si>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</si>
  <si>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</si>
  <si>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</si>
  <si>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</si>
  <si>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</si>
  <si>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</si>
  <si>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</si>
  <si>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</si>
  <si>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</si>
  <si>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</si>
  <si>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</si>
  <si>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</si>
  <si>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</si>
  <si>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</si>
  <si>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</si>
  <si>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</si>
  <si>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</si>
  <si>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</si>
  <si>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</si>
  <si>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</si>
  <si>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</si>
  <si>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</si>
  <si>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</si>
  <si>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</si>
  <si>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</si>
  <si>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</si>
  <si>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</si>
  <si>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</si>
  <si>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</si>
  <si>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</si>
  <si>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</si>
  <si>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</si>
  <si>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</si>
  <si>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</si>
  <si>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</si>
  <si>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</si>
  <si>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</si>
  <si>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</si>
  <si>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</si>
  <si>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</si>
  <si>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</si>
  <si>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</si>
  <si>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</si>
  <si>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</si>
  <si>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</si>
  <si>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</si>
  <si>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</si>
  <si>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</si>
  <si>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</si>
  <si>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</si>
  <si>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</si>
  <si>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</si>
  <si>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</si>
  <si>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</si>
  <si>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</si>
  <si>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</si>
  <si>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</si>
  <si>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</si>
  <si>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</si>
  <si>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</si>
  <si>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</si>
  <si>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</si>
  <si>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</si>
  <si>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</si>
  <si>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</si>
  <si>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</si>
  <si>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</si>
  <si>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</si>
  <si>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</si>
  <si>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</si>
  <si>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</si>
  <si>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</si>
  <si>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</si>
  <si>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</si>
  <si>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</si>
  <si>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</si>
  <si>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</si>
  <si>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</si>
  <si>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</si>
  <si>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</si>
  <si>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</si>
  <si>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</si>
  <si>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</si>
  <si>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</si>
  <si>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</si>
  <si>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</si>
  <si>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</si>
  <si>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</si>
  <si>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</si>
  <si>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</si>
  <si>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</si>
  <si>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</si>
  <si>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</si>
  <si>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</si>
  <si>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</si>
  <si>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</si>
  <si>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</si>
  <si>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</si>
  <si>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</si>
  <si>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</si>
  <si>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</si>
  <si>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</si>
  <si>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</si>
  <si>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</si>
  <si>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</si>
  <si>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</si>
  <si>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</si>
  <si>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</si>
  <si>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</si>
  <si>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</si>
  <si>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</si>
  <si>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</si>
  <si>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</si>
  <si>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</si>
  <si>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</si>
  <si>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</si>
  <si>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</si>
  <si>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</si>
  <si>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</si>
  <si>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</si>
  <si>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</si>
  <si>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</si>
  <si>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</si>
  <si>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</si>
  <si>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</si>
  <si>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</si>
  <si>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</si>
  <si>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</si>
  <si>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</si>
  <si>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</si>
  <si>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</si>
  <si>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</si>
  <si>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</si>
  <si>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</si>
  <si>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</si>
  <si>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</si>
  <si>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</si>
  <si>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</si>
  <si>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</si>
  <si>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</si>
  <si>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</si>
  <si>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</si>
  <si>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</si>
  <si>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</si>
  <si>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</si>
  <si>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</si>
  <si>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</si>
  <si>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</si>
  <si>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</si>
  <si>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</si>
  <si>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</si>
  <si>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</si>
  <si>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</si>
  <si>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</si>
  <si>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</si>
  <si>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</si>
  <si>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</si>
  <si>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</si>
  <si>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</si>
  <si>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</si>
  <si>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</si>
  <si>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</si>
  <si>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</si>
  <si>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</si>
  <si>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</si>
  <si>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</si>
  <si>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</si>
  <si>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</si>
  <si>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</si>
  <si>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</si>
  <si>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</si>
  <si>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</si>
  <si>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</si>
  <si>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</si>
  <si>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</si>
  <si>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</si>
  <si>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</si>
  <si>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</si>
  <si>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</si>
  <si>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</si>
  <si>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</si>
  <si>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</si>
  <si>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</si>
  <si>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</si>
  <si>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</si>
  <si>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</si>
  <si>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</si>
  <si>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</si>
  <si>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</si>
  <si>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</si>
  <si>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</si>
  <si>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</si>
  <si>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</si>
  <si>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</si>
  <si>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</si>
  <si>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</si>
  <si>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</si>
  <si>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</si>
  <si>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</si>
  <si>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</si>
  <si>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</si>
  <si>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</si>
  <si>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</si>
  <si>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</si>
  <si>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</si>
  <si>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</si>
  <si>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</si>
  <si>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</si>
  <si>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</si>
  <si>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</si>
  <si>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</si>
  <si>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</si>
  <si>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</si>
  <si>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</si>
  <si>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</si>
  <si>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</si>
  <si>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</si>
  <si>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</si>
  <si>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</si>
  <si>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</si>
  <si>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</si>
  <si>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</si>
  <si>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</si>
  <si>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</si>
  <si>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</si>
  <si>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</si>
  <si>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</si>
  <si>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</si>
  <si>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</si>
  <si>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</si>
  <si>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</si>
  <si>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</si>
  <si>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</si>
  <si>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</si>
  <si>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</si>
  <si>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</si>
  <si>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</si>
  <si>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</si>
  <si>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</si>
  <si>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</si>
  <si>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</si>
  <si>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</si>
  <si>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</si>
  <si>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</si>
  <si>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</si>
  <si>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</si>
  <si>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</si>
  <si>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</si>
  <si>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</si>
  <si>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</si>
  <si>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</si>
  <si>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</si>
  <si>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</si>
  <si>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</si>
  <si>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</si>
  <si>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</si>
  <si>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</si>
  <si>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</si>
  <si>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</si>
  <si>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</si>
  <si>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</si>
  <si>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</si>
  <si>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</si>
  <si>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</si>
  <si>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</si>
  <si>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</si>
  <si>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</si>
  <si>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</si>
  <si>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</si>
  <si>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</si>
  <si>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</si>
  <si>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</si>
  <si>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</si>
  <si>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</si>
  <si>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</si>
  <si>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</si>
  <si>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</si>
  <si>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</si>
  <si>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</si>
  <si>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</si>
  <si>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</si>
  <si>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</si>
  <si>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</si>
  <si>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</si>
  <si>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</si>
  <si>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</si>
  <si>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</si>
  <si>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</si>
  <si>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</si>
  <si>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</si>
  <si>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</si>
  <si>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</si>
  <si>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</si>
  <si>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</si>
  <si>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</si>
  <si>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</si>
  <si>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</si>
  <si>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</si>
  <si>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</si>
  <si>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</si>
  <si>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</si>
  <si>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</si>
  <si>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</si>
  <si>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</si>
  <si>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</si>
  <si>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</si>
  <si>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</si>
  <si>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</si>
  <si>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</si>
  <si>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</si>
  <si>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</si>
  <si>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</si>
  <si>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</si>
  <si>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</si>
  <si>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</si>
  <si>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</si>
  <si>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</si>
  <si>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</si>
  <si>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</si>
  <si>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</si>
  <si>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</si>
  <si>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</si>
  <si>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</si>
  <si>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</si>
  <si>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</si>
  <si>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</si>
  <si>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</si>
  <si>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</si>
  <si>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</si>
  <si>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</si>
  <si>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</si>
  <si>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</si>
  <si>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</si>
  <si>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</si>
  <si>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</si>
  <si>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</si>
  <si>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</si>
  <si>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</si>
  <si>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</si>
  <si>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</si>
  <si>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</si>
  <si>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</si>
  <si>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</si>
  <si>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</si>
  <si>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</si>
  <si>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</si>
  <si>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</si>
  <si>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</si>
  <si>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</si>
  <si>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</si>
  <si>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</si>
  <si>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</si>
  <si>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</si>
  <si>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</si>
  <si>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</si>
  <si>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</si>
  <si>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</si>
  <si>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</si>
  <si>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</si>
  <si>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</si>
  <si>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</si>
  <si>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</si>
  <si>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</si>
  <si>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</si>
  <si>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</si>
  <si>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</si>
  <si>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</si>
  <si>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</si>
  <si>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</si>
  <si>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</si>
  <si>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</si>
  <si>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</si>
  <si>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</si>
  <si>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</si>
  <si>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</si>
  <si>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</si>
  <si>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</si>
  <si>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</si>
  <si>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</si>
  <si>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</si>
  <si>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</si>
  <si>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</si>
  <si>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</si>
  <si>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</si>
  <si>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</si>
  <si>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</si>
  <si>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</si>
  <si>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</si>
  <si>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</si>
  <si>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</si>
  <si>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</si>
  <si>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</si>
  <si>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</si>
  <si>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</si>
  <si>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</si>
  <si>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</si>
  <si>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</si>
  <si>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</si>
  <si>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</si>
  <si>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</si>
  <si>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</si>
  <si>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</si>
  <si>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</si>
  <si>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</si>
  <si>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</si>
  <si>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</si>
  <si>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</si>
  <si>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</si>
  <si>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</si>
  <si>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</si>
  <si>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</si>
  <si>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</si>
  <si>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</si>
  <si>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</si>
  <si>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</si>
  <si>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</si>
  <si>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</si>
  <si>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</si>
  <si>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</si>
  <si>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</si>
  <si>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</si>
  <si>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</si>
  <si>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</si>
  <si>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</si>
  <si>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</si>
  <si>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</si>
  <si>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</si>
  <si>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</si>
  <si>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</si>
  <si>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</si>
  <si>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</si>
  <si>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</si>
  <si>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</si>
  <si>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</si>
  <si>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</si>
  <si>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</si>
  <si>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</si>
  <si>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</si>
  <si>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</si>
  <si>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</si>
  <si>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</si>
  <si>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</si>
  <si>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</si>
  <si>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</si>
  <si>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</si>
  <si>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</si>
  <si>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</si>
  <si>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</si>
  <si>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</si>
  <si>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</si>
  <si>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</si>
  <si>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</si>
  <si>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</si>
  <si>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</si>
  <si>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</si>
  <si>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</si>
  <si>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</si>
  <si>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</si>
  <si>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</si>
  <si>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</si>
  <si>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</si>
  <si>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</si>
  <si>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</si>
  <si>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</si>
  <si>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</si>
  <si>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</si>
  <si>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</si>
  <si>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</si>
  <si>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</si>
  <si>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</si>
  <si>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</si>
  <si>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</si>
  <si>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</si>
  <si>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</si>
  <si>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</si>
  <si>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</si>
  <si>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</si>
  <si>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</si>
  <si>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</si>
  <si>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</si>
  <si>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</si>
  <si>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</si>
  <si>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</si>
  <si>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</si>
  <si>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</si>
  <si>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</si>
  <si>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</si>
  <si>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</si>
  <si>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</si>
  <si>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</si>
  <si>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</si>
  <si>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</si>
  <si>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</si>
  <si>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</si>
  <si>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</si>
  <si>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</si>
  <si>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</si>
  <si>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</si>
  <si>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</si>
  <si>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</si>
  <si>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</si>
  <si>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</si>
  <si>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</si>
  <si>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</si>
  <si>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</si>
  <si>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</si>
  <si>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</si>
  <si>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</si>
  <si>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</si>
  <si>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</si>
  <si>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</si>
  <si>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</si>
  <si>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</si>
  <si>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</si>
  <si>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</si>
  <si>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</si>
  <si>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</si>
  <si>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</si>
  <si>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</si>
  <si>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</si>
  <si>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</si>
  <si>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</si>
  <si>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</si>
  <si>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</si>
  <si>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</si>
  <si>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</si>
  <si>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</si>
  <si>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</si>
  <si>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</si>
  <si>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</si>
  <si>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</si>
  <si>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</si>
  <si>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</si>
  <si>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</si>
  <si>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</si>
  <si>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</si>
  <si>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</si>
  <si>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</si>
  <si>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</si>
  <si>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</si>
  <si>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</si>
  <si>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</si>
  <si>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</si>
  <si>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</si>
  <si>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</si>
  <si>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</si>
  <si>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</si>
  <si>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</si>
  <si>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</si>
  <si>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</si>
  <si>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</si>
  <si>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</si>
  <si>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</si>
  <si>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</si>
  <si>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</si>
  <si>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</si>
  <si>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</si>
  <si>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</si>
  <si>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</si>
  <si>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</si>
  <si>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</si>
  <si>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</si>
  <si>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</si>
  <si>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</si>
  <si>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</si>
  <si>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</si>
  <si>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</si>
  <si>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</si>
  <si>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</si>
  <si>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</si>
  <si>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</si>
  <si>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</si>
  <si>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</si>
  <si>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</si>
  <si>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</si>
  <si>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</si>
  <si>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</si>
  <si>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</si>
  <si>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</si>
  <si>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</si>
  <si>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</si>
  <si>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</si>
  <si>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</si>
  <si>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</si>
  <si>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</si>
  <si>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</si>
  <si>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</si>
  <si>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</si>
  <si>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</si>
  <si>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</si>
  <si>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</si>
  <si>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</si>
  <si>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</si>
  <si>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</si>
  <si>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</si>
  <si>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</si>
  <si>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</si>
  <si>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</si>
  <si>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</si>
  <si>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</si>
  <si>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</si>
  <si>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</si>
  <si>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</si>
  <si>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</si>
  <si>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</si>
  <si>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</si>
  <si>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</si>
  <si>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</si>
  <si>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</si>
  <si>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</si>
  <si>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</si>
  <si>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</si>
  <si>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</si>
  <si>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</si>
  <si>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</si>
  <si>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</si>
  <si>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</si>
  <si>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</si>
  <si>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</si>
  <si>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</si>
  <si>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</si>
  <si>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</si>
  <si>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</si>
  <si>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</si>
  <si>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</si>
  <si>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</si>
  <si>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</si>
  <si>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</si>
  <si>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</si>
  <si>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</si>
  <si>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</si>
  <si>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</si>
  <si>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</si>
  <si>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</si>
  <si>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</si>
  <si>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</si>
  <si>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</si>
  <si>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</si>
  <si>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</si>
  <si>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</si>
  <si>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</si>
  <si>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</si>
  <si>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</si>
  <si>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</si>
  <si>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</si>
  <si>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</si>
  <si>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</si>
  <si>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</si>
  <si>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</si>
  <si>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</si>
  <si>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</si>
  <si>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</si>
  <si>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</si>
  <si>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</si>
  <si>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</si>
  <si>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</si>
  <si>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</si>
  <si>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</si>
  <si>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</si>
  <si>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</si>
  <si>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</si>
  <si>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</si>
  <si>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</si>
  <si>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</si>
  <si>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</si>
  <si>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</si>
  <si>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</si>
  <si>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</si>
  <si>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</si>
  <si>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</si>
  <si>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</si>
  <si>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</si>
  <si>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</si>
  <si>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</si>
  <si>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</si>
  <si>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</si>
  <si>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</si>
  <si>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</si>
  <si>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</si>
  <si>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</si>
  <si>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</si>
  <si>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</si>
  <si>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</si>
  <si>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</si>
  <si>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</si>
  <si>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</si>
  <si>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</si>
  <si>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</si>
  <si>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</si>
  <si>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</si>
  <si>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</si>
  <si>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</si>
  <si>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</si>
  <si>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</si>
  <si>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</si>
  <si>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</si>
  <si>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</si>
  <si>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</si>
  <si>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</si>
  <si>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</si>
  <si>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</si>
  <si>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</si>
  <si>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</si>
  <si>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</si>
  <si>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</si>
  <si>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</si>
  <si>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</si>
  <si>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</si>
  <si>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</si>
  <si>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</si>
  <si>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</si>
  <si>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</si>
  <si>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</si>
  <si>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</si>
  <si>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</si>
  <si>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</si>
  <si>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</si>
  <si>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</si>
  <si>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</si>
  <si>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</si>
  <si>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</si>
  <si>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</si>
  <si>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</si>
  <si>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</si>
  <si>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</si>
  <si>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</si>
  <si>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</si>
  <si>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</si>
  <si>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</si>
  <si>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</si>
  <si>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</si>
  <si>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</si>
  <si>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</si>
  <si>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</si>
  <si>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</si>
  <si>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</si>
  <si>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</si>
  <si>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</si>
  <si>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</si>
  <si>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</si>
  <si>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</si>
  <si>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</si>
  <si>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</si>
  <si>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</si>
  <si>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</si>
  <si>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</si>
  <si>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</si>
  <si>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</si>
  <si>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</si>
  <si>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</si>
  <si>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</si>
  <si>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</si>
  <si>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</si>
  <si>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</si>
  <si>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</si>
  <si>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</si>
  <si>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</si>
  <si>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</si>
  <si>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</si>
  <si>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</si>
  <si>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</si>
  <si>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</si>
  <si>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</si>
  <si>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</si>
  <si>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</si>
  <si>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</si>
  <si>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</si>
  <si>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</si>
  <si>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</si>
  <si>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</si>
  <si>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</si>
  <si>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</si>
  <si>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</si>
  <si>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</si>
  <si>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</si>
  <si>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</si>
  <si>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</si>
  <si>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</si>
  <si>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</si>
  <si>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</si>
  <si>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</si>
  <si>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</si>
  <si>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</si>
  <si>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</si>
  <si>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</si>
  <si>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</si>
  <si>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</si>
  <si>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</si>
  <si>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</si>
  <si>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</si>
  <si>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</si>
  <si>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</si>
  <si>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</si>
  <si>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</si>
  <si>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</si>
  <si>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</si>
  <si>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</si>
  <si>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</si>
  <si>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</si>
  <si>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</si>
  <si>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</si>
  <si>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</si>
  <si>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</si>
  <si>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</si>
  <si>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</si>
  <si>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</si>
  <si>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</si>
  <si>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</si>
  <si>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</si>
  <si>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</si>
  <si>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</si>
  <si>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</si>
  <si>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</si>
  <si>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</si>
  <si>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</si>
  <si>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</si>
  <si>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</si>
  <si>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</si>
  <si>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</si>
  <si>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</si>
  <si>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</si>
  <si>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</si>
  <si>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</si>
  <si>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</si>
  <si>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</si>
  <si>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</si>
  <si>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</si>
  <si>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</si>
  <si>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</si>
  <si>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</si>
  <si>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</si>
  <si>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</si>
  <si>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</si>
  <si>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</si>
  <si>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</si>
  <si>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</si>
  <si>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</si>
  <si>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</si>
  <si>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</si>
  <si>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</si>
  <si>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</si>
  <si>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</si>
  <si>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</si>
  <si>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</si>
  <si>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</si>
  <si>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</si>
  <si>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</si>
  <si>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</si>
  <si>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</si>
  <si>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</si>
  <si>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</si>
  <si>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</si>
  <si>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</si>
  <si>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</si>
  <si>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</si>
  <si>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</si>
  <si>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</si>
  <si>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</si>
  <si>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</si>
  <si>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</si>
  <si>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</si>
  <si>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</si>
  <si>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</si>
  <si>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</si>
  <si>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</si>
  <si>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</si>
  <si>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</si>
  <si>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</si>
  <si>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</si>
  <si>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</si>
  <si>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</si>
  <si>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</si>
  <si>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</si>
  <si>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</si>
  <si>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</si>
  <si>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</si>
  <si>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</si>
  <si>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</si>
  <si>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</si>
  <si>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</si>
  <si>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</si>
  <si>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</si>
  <si>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</si>
  <si>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</si>
  <si>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</si>
  <si>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</si>
  <si>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</si>
  <si>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</si>
  <si>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</si>
  <si>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</si>
  <si>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</si>
  <si>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</si>
  <si>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</si>
  <si>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</si>
  <si>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</si>
  <si>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</si>
  <si>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</si>
  <si>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</si>
  <si>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</si>
  <si>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</si>
  <si>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</si>
  <si>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</si>
  <si>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</si>
  <si>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</si>
  <si>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</si>
  <si>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</si>
  <si>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</si>
  <si>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</si>
  <si>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</si>
  <si>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</si>
  <si>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</si>
  <si>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</si>
  <si>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</si>
  <si>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</si>
  <si>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</si>
  <si>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</si>
  <si>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</si>
  <si>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</si>
  <si>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</si>
  <si>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</si>
  <si>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</si>
  <si>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</si>
  <si>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</si>
  <si>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</si>
  <si>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</si>
  <si>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</si>
  <si>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</si>
  <si>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</si>
  <si>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</si>
  <si>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</si>
  <si>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</si>
  <si>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</si>
  <si>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</si>
  <si>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</si>
  <si>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</si>
  <si>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</si>
  <si>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</si>
  <si>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</si>
  <si>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</si>
  <si>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</si>
  <si>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</si>
  <si>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</si>
  <si>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</si>
  <si>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</si>
  <si>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</si>
  <si>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</si>
  <si>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</si>
  <si>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</si>
  <si>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</si>
  <si>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</si>
  <si>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</si>
  <si>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</si>
  <si>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</si>
  <si>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</si>
  <si>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</si>
  <si>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</si>
  <si>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</si>
  <si>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</si>
  <si>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</si>
  <si>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</si>
  <si>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</si>
  <si>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</si>
  <si>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</si>
  <si>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</si>
  <si>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</si>
  <si>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</si>
  <si>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</si>
  <si>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</si>
  <si>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</si>
  <si>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</si>
  <si>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</si>
  <si>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</si>
  <si>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</si>
  <si>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</si>
  <si>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</si>
  <si>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</si>
  <si>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</si>
  <si>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</si>
  <si>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</si>
  <si>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</si>
  <si>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</si>
  <si>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</si>
  <si>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</si>
  <si>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</si>
  <si>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</si>
  <si>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</si>
  <si>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</si>
  <si>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</si>
  <si>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</si>
  <si>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</si>
  <si>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</si>
  <si>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</si>
  <si>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</si>
  <si>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</si>
  <si>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</si>
  <si>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</si>
  <si>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</si>
  <si>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</si>
  <si>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</si>
  <si>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</si>
  <si>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</si>
  <si>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</si>
  <si>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</si>
  <si>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</si>
  <si>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</si>
  <si>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</si>
  <si>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</si>
  <si>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</si>
  <si>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</si>
  <si>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</si>
  <si>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</si>
  <si>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</si>
  <si>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</si>
  <si>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</si>
  <si>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</si>
  <si>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</si>
  <si>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</si>
  <si>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</si>
  <si>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</si>
  <si>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</si>
  <si>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</si>
  <si>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</si>
  <si>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</si>
  <si>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</si>
  <si>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</si>
  <si>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</si>
  <si>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</si>
  <si>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</si>
  <si>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</si>
  <si>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</si>
  <si>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</si>
  <si>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</si>
  <si>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</si>
  <si>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</si>
  <si>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</si>
  <si>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</si>
  <si>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</si>
  <si>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</si>
  <si>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</si>
  <si>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</si>
  <si>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</si>
  <si>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</si>
  <si>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</si>
  <si>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</si>
  <si>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</si>
  <si>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</si>
  <si>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</si>
  <si>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</si>
  <si>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</si>
  <si>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</si>
  <si>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</si>
  <si>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</si>
  <si>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</si>
  <si>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</si>
  <si>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</si>
  <si>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</si>
  <si>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</si>
  <si>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</si>
  <si>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</si>
  <si>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</si>
  <si>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</si>
  <si>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</si>
  <si>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</si>
  <si>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</si>
  <si>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</si>
  <si>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</si>
  <si>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</si>
  <si>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</si>
  <si>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</si>
  <si>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</si>
  <si>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</si>
  <si>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</si>
  <si>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</si>
  <si>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</si>
  <si>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</si>
  <si>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</si>
  <si>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</si>
  <si>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</si>
  <si>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</si>
  <si>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</si>
  <si>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</si>
  <si>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</si>
  <si>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</si>
  <si>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</si>
  <si>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</si>
  <si>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</si>
  <si>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</si>
  <si>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</si>
  <si>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</si>
  <si>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</si>
  <si>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</si>
  <si>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</si>
  <si>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</si>
  <si>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</si>
  <si>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</si>
  <si>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</si>
  <si>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</si>
  <si>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</si>
  <si>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</si>
  <si>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</si>
  <si>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</si>
  <si>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</si>
  <si>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</si>
  <si>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</si>
  <si>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</si>
  <si>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</si>
  <si>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</si>
  <si>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</si>
  <si>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</si>
  <si>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</si>
  <si>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</si>
  <si>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</si>
  <si>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</si>
  <si>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</si>
  <si>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</si>
  <si>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</si>
  <si>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</si>
  <si>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</si>
  <si>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</si>
  <si>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</si>
  <si>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</si>
  <si>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</si>
  <si>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</si>
  <si>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</si>
  <si>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</si>
  <si>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</si>
  <si>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</si>
  <si>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</si>
  <si>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</si>
  <si>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</si>
  <si>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</si>
  <si>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</si>
  <si>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</si>
  <si>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</si>
  <si>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</si>
  <si>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</si>
  <si>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</si>
  <si>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</si>
  <si>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</si>
  <si>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</si>
  <si>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</si>
  <si>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</si>
  <si>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</si>
  <si>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</si>
  <si>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</si>
  <si>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</si>
  <si>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</si>
  <si>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</si>
  <si>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</si>
  <si>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</si>
  <si>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</si>
  <si>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</si>
  <si>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</si>
  <si>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</si>
  <si>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</si>
  <si>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</si>
  <si>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</si>
  <si>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</si>
  <si>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</si>
  <si>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</si>
  <si>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</si>
  <si>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</si>
  <si>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</si>
  <si>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</si>
  <si>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</si>
  <si>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</si>
  <si>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</si>
  <si>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</si>
  <si>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</si>
  <si>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</si>
  <si>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</si>
  <si>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</si>
  <si>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</si>
  <si>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</si>
  <si>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</si>
  <si>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</si>
  <si>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</si>
  <si>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</si>
  <si>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</si>
  <si>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</si>
  <si>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</si>
  <si>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</si>
  <si>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</si>
  <si>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</si>
  <si>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</si>
  <si>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</si>
  <si>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</si>
  <si>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</si>
  <si>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</si>
  <si>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</si>
  <si>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</si>
  <si>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</si>
  <si>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</si>
  <si>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</si>
  <si>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</si>
  <si>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</si>
  <si>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</si>
  <si>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</si>
  <si>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</si>
  <si>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</si>
  <si>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</si>
  <si>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</si>
  <si>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</si>
  <si>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</si>
  <si>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</si>
  <si>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</si>
  <si>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</si>
  <si>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</si>
  <si>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</si>
  <si>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</si>
  <si>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</si>
  <si>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</si>
  <si>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</si>
  <si>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</si>
  <si>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</si>
  <si>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</si>
  <si>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</si>
  <si>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</si>
  <si>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</si>
  <si>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</si>
  <si>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</si>
  <si>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</si>
  <si>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</si>
  <si>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</si>
  <si>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</si>
  <si>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</si>
  <si>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</si>
  <si>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</si>
  <si>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</si>
  <si>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</si>
  <si>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</si>
  <si>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</si>
  <si>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</si>
  <si>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</si>
  <si>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</si>
  <si>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</si>
  <si>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</si>
  <si>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</si>
  <si>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</si>
  <si>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</si>
  <si>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</si>
  <si>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</si>
  <si>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</si>
  <si>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</si>
  <si>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</si>
  <si>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</si>
  <si>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</si>
  <si>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</si>
  <si>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</si>
  <si>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</si>
  <si>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</si>
  <si>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</si>
  <si>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</si>
  <si>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</si>
  <si>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</si>
  <si>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</si>
  <si>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</si>
  <si>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</si>
  <si>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</si>
  <si>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</si>
  <si>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</si>
  <si>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</si>
  <si>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</si>
  <si>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</si>
  <si>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</si>
  <si>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</si>
  <si>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</si>
  <si>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</si>
  <si>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</si>
  <si>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</si>
  <si>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</si>
  <si>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</si>
  <si>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</si>
  <si>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</si>
  <si>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</si>
  <si>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</si>
  <si>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</si>
  <si>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</si>
  <si>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</si>
  <si>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</si>
  <si>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</si>
  <si>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</si>
  <si>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</si>
  <si>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</si>
  <si>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</si>
  <si>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</si>
  <si>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</si>
  <si>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</si>
  <si>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</si>
  <si>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</si>
  <si>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</si>
  <si>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</si>
  <si>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</si>
  <si>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</si>
  <si>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</si>
  <si>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</si>
  <si>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</si>
  <si>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</si>
  <si>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</si>
  <si>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</si>
  <si>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</si>
  <si>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</si>
  <si>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</si>
  <si>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</si>
  <si>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</si>
  <si>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</si>
  <si>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</si>
  <si>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</si>
  <si>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</si>
  <si>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</si>
  <si>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</si>
  <si>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</si>
  <si>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</si>
  <si>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</si>
  <si>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</si>
  <si>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</si>
  <si>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</si>
  <si>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</si>
  <si>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</si>
  <si>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</si>
  <si>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</si>
  <si>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</si>
  <si>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</si>
  <si>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</si>
  <si>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</si>
  <si>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</si>
  <si>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</si>
  <si>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</si>
  <si>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</si>
  <si>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</si>
  <si>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</si>
  <si>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</si>
  <si>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</si>
  <si>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</si>
  <si>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</si>
  <si>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</si>
  <si>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</si>
  <si>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</si>
  <si>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</si>
  <si>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</si>
  <si>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</si>
  <si>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</si>
  <si>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</si>
  <si>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</si>
  <si>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</si>
  <si>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</si>
  <si>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</si>
  <si>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</si>
  <si>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</si>
  <si>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</si>
  <si>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</si>
  <si>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</si>
  <si>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</si>
  <si>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</si>
  <si>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</si>
  <si>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</si>
  <si>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</si>
  <si>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</si>
  <si>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</si>
  <si>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</si>
  <si>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</si>
  <si>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</si>
  <si>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</si>
  <si>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</si>
  <si>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</si>
  <si>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</si>
  <si>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</si>
  <si>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</si>
  <si>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</si>
  <si>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</si>
  <si>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</si>
  <si>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</si>
  <si>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</si>
  <si>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</si>
  <si>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</si>
  <si>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</si>
  <si>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</si>
  <si>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</si>
  <si>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</si>
  <si>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</si>
  <si>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</si>
  <si>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</si>
  <si>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</si>
  <si>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</si>
  <si>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</si>
  <si>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</si>
  <si>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</si>
  <si>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</si>
  <si>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</si>
  <si>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</si>
  <si>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</si>
  <si>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</si>
  <si>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</si>
  <si>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</si>
  <si>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</si>
  <si>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</si>
  <si>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</si>
  <si>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</si>
  <si>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</si>
  <si>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</si>
  <si>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</si>
  <si>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</si>
  <si>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</si>
  <si>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</si>
  <si>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</si>
  <si>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</si>
  <si>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</si>
  <si>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</si>
  <si>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</si>
  <si>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</si>
  <si>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</si>
  <si>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</si>
  <si>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</si>
  <si>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</si>
  <si>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</si>
  <si>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</si>
  <si>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</si>
  <si>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</si>
  <si>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</si>
  <si>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</si>
  <si>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</si>
  <si>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</si>
  <si>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</si>
  <si>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</si>
  <si>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</si>
  <si>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</si>
  <si>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</si>
  <si>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</si>
  <si>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</si>
  <si>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</si>
  <si>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</si>
  <si>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</si>
  <si>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</si>
  <si>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</si>
  <si>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</si>
  <si>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</si>
  <si>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</si>
  <si>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</si>
  <si>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</si>
  <si>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</si>
  <si>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</si>
  <si>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</si>
  <si>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</si>
  <si>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</si>
  <si>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</si>
  <si>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</si>
  <si>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</si>
  <si>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</si>
  <si>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</si>
  <si>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</si>
  <si>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</si>
  <si>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</si>
  <si>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</si>
  <si>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</si>
  <si>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</si>
  <si>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</si>
  <si>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</si>
  <si>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</si>
  <si>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</si>
  <si>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</si>
  <si>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</si>
  <si>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</si>
  <si>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</si>
  <si>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</si>
  <si>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</si>
  <si>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</si>
  <si>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</si>
  <si>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</si>
  <si>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</si>
  <si>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</si>
  <si>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</si>
  <si>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</si>
  <si>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</si>
  <si>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</si>
  <si>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</si>
  <si>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</si>
  <si>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</si>
  <si>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</si>
  <si>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</si>
  <si>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</si>
  <si>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</si>
  <si>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</si>
  <si>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</si>
  <si>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</si>
  <si>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</si>
  <si>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</si>
  <si>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</si>
  <si>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</si>
  <si>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</si>
  <si>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</si>
  <si>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</si>
  <si>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</si>
  <si>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</si>
  <si>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</si>
  <si>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</si>
  <si>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</si>
  <si>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</si>
  <si>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</si>
  <si>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</si>
  <si>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</si>
  <si>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</si>
  <si>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</si>
  <si>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</si>
  <si>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</si>
  <si>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</si>
  <si>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</si>
  <si>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</si>
  <si>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</si>
  <si>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</si>
  <si>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</si>
  <si>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</si>
  <si>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</si>
  <si>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</si>
  <si>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</si>
  <si>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</si>
  <si>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</si>
  <si>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</si>
  <si>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</si>
  <si>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</si>
  <si>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</si>
  <si>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</si>
  <si>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</si>
  <si>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</si>
  <si>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</si>
  <si>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</si>
  <si>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</si>
  <si>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</si>
  <si>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</si>
  <si>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</si>
  <si>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</si>
  <si>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</si>
  <si>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</si>
  <si>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</si>
  <si>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</si>
  <si>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</si>
  <si>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</si>
  <si>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</si>
  <si>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</si>
  <si>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</si>
  <si>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</si>
  <si>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</si>
  <si>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</si>
  <si>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</si>
  <si>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</si>
  <si>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</si>
  <si>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</si>
  <si>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</si>
  <si>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</si>
  <si>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</si>
  <si>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</si>
  <si>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</si>
  <si>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</si>
  <si>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</si>
  <si>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</si>
  <si>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</si>
  <si>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</si>
  <si>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</si>
  <si>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</si>
  <si>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</si>
  <si>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</si>
  <si>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</si>
  <si>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</si>
  <si>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</si>
  <si>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</si>
  <si>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</si>
  <si>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</si>
  <si>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</si>
  <si>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</si>
  <si>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</si>
  <si>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</si>
  <si>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</si>
  <si>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</si>
  <si>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</si>
  <si>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</si>
  <si>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</si>
  <si>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</si>
  <si>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</si>
  <si>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</si>
  <si>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</si>
  <si>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</si>
  <si>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</si>
  <si>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</si>
  <si>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</si>
  <si>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</si>
  <si>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</si>
  <si>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</si>
  <si>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</si>
  <si>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</si>
  <si>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</si>
  <si>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</si>
  <si>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</si>
  <si>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</si>
  <si>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</si>
  <si>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</si>
  <si>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</si>
  <si>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</si>
  <si>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</si>
  <si>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</si>
  <si>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</si>
  <si>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</si>
  <si>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</si>
  <si>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</si>
  <si>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</si>
  <si>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</si>
  <si>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</si>
  <si>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</si>
  <si>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</si>
  <si>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</si>
  <si>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</si>
  <si>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</si>
  <si>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</si>
  <si>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</si>
  <si>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</si>
  <si>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</si>
  <si>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</si>
  <si>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</si>
  <si>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</si>
  <si>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</si>
  <si>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</si>
  <si>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</si>
  <si>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</si>
  <si>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</si>
  <si>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</si>
  <si>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</si>
  <si>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</si>
  <si>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</si>
  <si>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</si>
  <si>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</si>
  <si>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</si>
  <si>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</si>
  <si>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</si>
  <si>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</si>
  <si>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</si>
  <si>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</si>
  <si>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</si>
  <si>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</si>
  <si>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</si>
  <si>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</si>
  <si>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</si>
  <si>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</si>
  <si>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</si>
  <si>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</si>
  <si>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</si>
  <si>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</si>
  <si>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</si>
  <si>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</si>
  <si>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</si>
  <si>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</si>
  <si>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</si>
  <si>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</si>
  <si>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</si>
  <si>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</si>
  <si>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</si>
  <si>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</si>
  <si>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</si>
  <si>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</si>
  <si>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</si>
  <si>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</si>
  <si>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</si>
  <si>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</si>
  <si>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</si>
  <si>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</si>
  <si>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</si>
  <si>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</si>
  <si>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</si>
  <si>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</si>
  <si>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</si>
  <si>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</si>
  <si>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</si>
  <si>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</si>
  <si>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</si>
  <si>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</si>
  <si>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</si>
  <si>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</si>
  <si>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</si>
  <si>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</si>
  <si>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</si>
  <si>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</si>
  <si>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</si>
  <si>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</si>
  <si>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</si>
  <si>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</si>
  <si>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</si>
  <si>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</si>
  <si>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</si>
  <si>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</si>
  <si>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</si>
  <si>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</si>
  <si>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</si>
  <si>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</si>
  <si>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</si>
  <si>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</si>
  <si>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</si>
  <si>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</si>
  <si>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</si>
  <si>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</si>
  <si>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</si>
  <si>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</si>
  <si>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</si>
  <si>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</si>
  <si>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</si>
  <si>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</si>
  <si>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</si>
  <si>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</si>
  <si>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</si>
  <si>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</si>
  <si>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</si>
  <si>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</si>
  <si>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</si>
  <si>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</si>
  <si>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</si>
  <si>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</si>
  <si>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</si>
  <si>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</si>
  <si>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</si>
  <si>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</si>
  <si>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</si>
  <si>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</si>
  <si>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</si>
  <si>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</si>
  <si>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</si>
  <si>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</si>
  <si>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</si>
  <si>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</si>
  <si>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</si>
  <si>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</si>
  <si>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</si>
  <si>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</si>
  <si>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</si>
  <si>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</si>
  <si>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</si>
  <si>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</si>
  <si>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</si>
  <si>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</si>
  <si>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</si>
  <si>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</si>
  <si>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</si>
  <si>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</si>
  <si>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</si>
  <si>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</si>
  <si>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</si>
  <si>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</si>
  <si>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</si>
  <si>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</si>
  <si>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</si>
  <si>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</si>
  <si>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</si>
  <si>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</si>
  <si>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</si>
  <si>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</si>
  <si>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</si>
  <si>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</si>
  <si>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</si>
  <si>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</si>
  <si>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</si>
  <si>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</si>
  <si>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</si>
  <si>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</si>
  <si>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</si>
  <si>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</si>
  <si>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</si>
  <si>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</si>
  <si>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</si>
  <si>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</si>
  <si>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</si>
  <si>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</si>
  <si>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</si>
  <si>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</si>
  <si>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</si>
  <si>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</si>
  <si>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</si>
  <si>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</si>
  <si>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</si>
  <si>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</si>
  <si>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</si>
  <si>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</si>
  <si>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</si>
  <si>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</si>
  <si>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</si>
  <si>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</si>
  <si>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</si>
  <si>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</si>
  <si>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</si>
  <si>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</si>
  <si>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</si>
  <si>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</si>
  <si>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</si>
  <si>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</si>
  <si>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</si>
  <si>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</si>
  <si>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</si>
  <si>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</si>
  <si>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</si>
  <si>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</si>
  <si>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</si>
  <si>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</si>
  <si>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</si>
  <si>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</si>
  <si>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</si>
  <si>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</si>
  <si>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</si>
  <si>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</si>
  <si>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</si>
  <si>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</si>
  <si>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</si>
  <si>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</si>
  <si>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</si>
  <si>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</si>
  <si>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</si>
  <si>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</si>
  <si>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</si>
  <si>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</si>
  <si>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</si>
  <si>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</si>
  <si>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</si>
  <si>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</si>
  <si>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</si>
  <si>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</si>
  <si>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</si>
  <si>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</si>
  <si>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</si>
  <si>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</si>
  <si>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</si>
  <si>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</si>
  <si>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</si>
  <si>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</si>
  <si>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</si>
  <si>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</si>
  <si>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</si>
  <si>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</si>
  <si>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</si>
  <si>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</si>
  <si>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</si>
  <si>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</si>
  <si>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</si>
  <si>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</si>
  <si>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</si>
  <si>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</si>
  <si>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</si>
  <si>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</si>
  <si>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</si>
  <si>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</si>
  <si>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</si>
  <si>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</si>
  <si>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</si>
  <si>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</si>
  <si>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</si>
  <si>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</si>
  <si>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</si>
  <si>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</si>
  <si>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</si>
  <si>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</si>
  <si>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</si>
  <si>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</si>
  <si>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</si>
  <si>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</si>
  <si>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</si>
  <si>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</si>
  <si>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</si>
  <si>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</si>
  <si>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</si>
  <si>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</si>
  <si>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</si>
  <si>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</si>
  <si>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</si>
  <si>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</si>
  <si>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</si>
  <si>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</si>
  <si>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</si>
  <si>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</si>
  <si>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</si>
  <si>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</si>
  <si>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</si>
  <si>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</si>
  <si>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</si>
  <si>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</si>
  <si>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</si>
  <si>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</si>
  <si>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</si>
  <si>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</si>
  <si>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</si>
  <si>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</si>
  <si>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</si>
  <si>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</si>
  <si>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</si>
  <si>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</si>
  <si>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</si>
  <si>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</si>
  <si>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</si>
  <si>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</si>
  <si>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</si>
  <si>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</si>
  <si>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</si>
  <si>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</si>
  <si>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</si>
  <si>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</si>
  <si>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</si>
  <si>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</si>
  <si>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</si>
  <si>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</si>
  <si>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</si>
  <si>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</si>
  <si>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</si>
  <si>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</si>
  <si>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</si>
  <si>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</si>
  <si>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</si>
  <si>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</si>
  <si>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</si>
  <si>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</si>
  <si>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</si>
  <si>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</si>
  <si>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</si>
  <si>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</si>
  <si>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</si>
  <si>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</si>
  <si>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</si>
  <si>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</si>
  <si>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</si>
  <si>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</si>
  <si>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</si>
  <si>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</si>
  <si>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</si>
  <si>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</si>
  <si>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</si>
  <si>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</si>
  <si>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</si>
  <si>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</si>
  <si>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</si>
  <si>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</si>
  <si>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</si>
  <si>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</si>
  <si>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</si>
  <si>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</si>
  <si>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</si>
  <si>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</si>
  <si>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</si>
  <si>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</si>
  <si>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</si>
  <si>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</si>
  <si>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</si>
  <si>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</si>
  <si>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</si>
  <si>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</si>
  <si>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</si>
  <si>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</si>
  <si>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</si>
  <si>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</si>
  <si>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</si>
  <si>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</si>
  <si>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</si>
  <si>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</si>
  <si>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</si>
  <si>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</si>
  <si>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</si>
  <si>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</si>
  <si>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</si>
  <si>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</si>
  <si>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</si>
  <si>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</si>
  <si>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</si>
  <si>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</si>
  <si>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</si>
  <si>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</si>
  <si>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</si>
  <si>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</si>
  <si>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</si>
  <si>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</si>
  <si>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</si>
  <si>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</si>
  <si>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</si>
  <si>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</si>
  <si>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</si>
  <si>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</si>
  <si>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</si>
  <si>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</si>
  <si>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</si>
  <si>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</si>
  <si>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</si>
  <si>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</si>
  <si>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</si>
  <si>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</si>
  <si>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</si>
  <si>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</si>
  <si>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</si>
  <si>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</si>
  <si>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</si>
  <si>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</si>
  <si>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</si>
  <si>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</si>
  <si>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</si>
  <si>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</si>
  <si>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</si>
  <si>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</si>
  <si>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</si>
  <si>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</si>
  <si>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</si>
  <si>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</si>
  <si>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</si>
  <si>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</si>
  <si>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</si>
  <si>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</si>
  <si>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</si>
  <si>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</si>
  <si>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</si>
  <si>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</si>
  <si>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</si>
  <si>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</si>
  <si>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</si>
  <si>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</si>
  <si>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</si>
  <si>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</si>
  <si>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</si>
  <si>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</si>
  <si>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</si>
  <si>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</si>
  <si>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</si>
  <si>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</si>
  <si>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</si>
  <si>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</si>
  <si>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</si>
  <si>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</si>
  <si>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</si>
  <si>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</si>
  <si>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</si>
  <si>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</si>
  <si>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</si>
  <si>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</si>
  <si>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</si>
  <si>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</si>
  <si>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</si>
  <si>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</si>
  <si>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</si>
  <si>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</si>
  <si>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</si>
  <si>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</si>
  <si>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</si>
  <si>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</si>
  <si>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</si>
  <si>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</si>
  <si>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</si>
  <si>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</si>
  <si>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</si>
  <si>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</si>
  <si>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</si>
  <si>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</si>
  <si>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</si>
  <si>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</si>
  <si>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</si>
  <si>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</si>
  <si>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</si>
  <si>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</si>
  <si>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</si>
  <si>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</si>
  <si>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</si>
  <si>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</si>
  <si>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</si>
  <si>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</si>
  <si>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</si>
  <si>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</si>
  <si>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</si>
  <si>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</si>
  <si>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</si>
  <si>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</si>
  <si>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</si>
  <si>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</si>
  <si>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</si>
  <si>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</si>
  <si>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</si>
  <si>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</si>
  <si>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</si>
  <si>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</si>
  <si>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</si>
  <si>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</si>
  <si>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</si>
  <si>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</si>
  <si>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</si>
  <si>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</si>
  <si>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</si>
  <si>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</si>
  <si>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</si>
  <si>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</si>
  <si>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</si>
  <si>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</si>
  <si>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</si>
  <si>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</si>
  <si>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</si>
  <si>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</si>
  <si>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</si>
  <si>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</si>
  <si>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</si>
  <si>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</si>
  <si>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</si>
  <si>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</si>
  <si>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</si>
  <si>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</si>
  <si>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</si>
  <si>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</si>
  <si>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</si>
  <si>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</si>
  <si>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</si>
  <si>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</si>
  <si>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</si>
  <si>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</si>
  <si>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</si>
  <si>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</si>
  <si>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</si>
  <si>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</si>
  <si>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</si>
  <si>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</si>
  <si>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</si>
  <si>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</si>
  <si>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</si>
  <si>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</si>
  <si>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</si>
  <si>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</si>
  <si>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</si>
  <si>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</si>
  <si>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</si>
  <si>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</si>
  <si>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</si>
  <si>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</si>
  <si>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</si>
  <si>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</si>
  <si>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</si>
  <si>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</si>
  <si>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</si>
  <si>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</si>
  <si>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</si>
  <si>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</si>
  <si>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</si>
  <si>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</si>
  <si>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</si>
  <si>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</si>
  <si>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</si>
  <si>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</si>
  <si>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</si>
  <si>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</si>
  <si>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</si>
  <si>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</si>
  <si>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</si>
  <si>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</si>
  <si>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</si>
  <si>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</si>
  <si>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</si>
  <si>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</si>
  <si>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</si>
  <si>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</si>
  <si>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</si>
  <si>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</si>
  <si>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</si>
  <si>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</si>
  <si>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</si>
  <si>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</si>
  <si>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</si>
  <si>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</si>
  <si>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</si>
  <si>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</si>
  <si>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</si>
  <si>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</si>
  <si>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</si>
  <si>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</si>
  <si>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</si>
  <si>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</si>
  <si>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</si>
  <si>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</si>
  <si>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</si>
  <si>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</si>
  <si>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</si>
  <si>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</si>
  <si>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</si>
  <si>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</si>
  <si>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</si>
  <si>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</si>
  <si>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</si>
  <si>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</si>
  <si>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</si>
  <si>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</si>
  <si>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</si>
  <si>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</si>
  <si>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</si>
  <si>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</si>
  <si>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</si>
  <si>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</si>
  <si>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</si>
  <si>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</si>
  <si>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</si>
  <si>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</si>
  <si>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</si>
  <si>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</si>
  <si>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</si>
  <si>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</si>
  <si>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</si>
  <si>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</si>
  <si>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</si>
  <si>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</si>
  <si>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</si>
  <si>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</si>
  <si>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</si>
  <si>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</si>
  <si>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</si>
  <si>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</si>
  <si>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</si>
  <si>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</si>
  <si>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</si>
  <si>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</si>
  <si>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</si>
  <si>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</si>
  <si>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</si>
  <si>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</si>
  <si>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</si>
  <si>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</si>
  <si>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</si>
  <si>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</si>
  <si>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</si>
  <si>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</si>
  <si>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</si>
  <si>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</si>
  <si>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</si>
  <si>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</si>
  <si>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</si>
  <si>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</si>
  <si>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</si>
  <si>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</si>
  <si>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</si>
  <si>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</si>
  <si>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</si>
  <si>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</si>
  <si>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</si>
  <si>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</si>
  <si>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</si>
  <si>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</si>
  <si>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</si>
  <si>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</si>
  <si>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</si>
  <si>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</si>
  <si>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</si>
  <si>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</si>
  <si>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</si>
  <si>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</si>
  <si>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</si>
  <si>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</si>
  <si>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</si>
  <si>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</si>
  <si>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</si>
  <si>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</si>
  <si>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</si>
  <si>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</si>
  <si>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</si>
  <si>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</si>
  <si>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</si>
  <si>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</si>
  <si>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</si>
  <si>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</si>
  <si>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</si>
  <si>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</si>
  <si>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</si>
  <si>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</si>
  <si>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</si>
  <si>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</si>
  <si>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</si>
  <si>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</si>
  <si>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</si>
  <si>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</si>
  <si>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</si>
  <si>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</si>
  <si>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</si>
  <si>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</si>
  <si>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</si>
  <si>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</si>
  <si>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</si>
  <si>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</si>
  <si>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</si>
  <si>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</si>
  <si>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</si>
  <si>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</si>
  <si>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</si>
  <si>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</si>
  <si>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</si>
  <si>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</si>
  <si>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</si>
  <si>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</si>
  <si>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</si>
  <si>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</si>
  <si>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</si>
  <si>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</si>
  <si>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</si>
  <si>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</si>
  <si>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</si>
  <si>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</si>
  <si>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</si>
  <si>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</si>
  <si>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</si>
  <si>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</si>
  <si>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</si>
  <si>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</si>
  <si>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</si>
  <si>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</si>
  <si>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</si>
  <si>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</si>
  <si>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</si>
  <si>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</si>
  <si>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</si>
  <si>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</si>
  <si>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</si>
  <si>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</si>
  <si>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</si>
  <si>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</si>
  <si>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</si>
  <si>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</si>
  <si>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</si>
  <si>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</si>
  <si>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</si>
  <si>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</si>
  <si>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</si>
  <si>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</si>
  <si>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</si>
  <si>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</si>
  <si>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</si>
  <si>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</si>
  <si>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</si>
  <si>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</si>
  <si>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</si>
  <si>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</si>
  <si>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</si>
  <si>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</si>
  <si>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</si>
  <si>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</si>
  <si>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</si>
  <si>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</si>
  <si>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</si>
  <si>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</si>
  <si>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</si>
  <si>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</si>
  <si>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</si>
  <si>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</si>
  <si>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</si>
  <si>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</si>
  <si>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</si>
  <si>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</si>
  <si>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</si>
  <si>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</si>
  <si>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</si>
  <si>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</si>
  <si>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</si>
  <si>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</si>
  <si>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</si>
  <si>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</si>
  <si>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</si>
  <si>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</si>
  <si>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</si>
  <si>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</si>
  <si>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</si>
  <si>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</si>
  <si>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</si>
  <si>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</si>
  <si>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</si>
  <si>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</si>
  <si>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</si>
  <si>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</si>
  <si>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</si>
  <si>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</si>
  <si>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</si>
  <si>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</si>
  <si>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</si>
  <si>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</si>
  <si>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</si>
  <si>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</si>
  <si>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</si>
  <si>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</si>
  <si>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</si>
  <si>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</si>
  <si>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</si>
  <si>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</si>
  <si>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</si>
  <si>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</si>
  <si>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</si>
  <si>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</si>
  <si>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</si>
  <si>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</si>
  <si>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</si>
  <si>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</si>
  <si>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</si>
  <si>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</si>
  <si>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</si>
  <si>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</si>
  <si>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</si>
  <si>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</si>
  <si>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</si>
  <si>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</si>
  <si>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</si>
  <si>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</si>
  <si>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</si>
  <si>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</si>
  <si>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</si>
  <si>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</si>
  <si>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</si>
  <si>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</si>
  <si>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</si>
  <si>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</si>
  <si>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</si>
  <si>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</si>
  <si>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</si>
  <si>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</si>
  <si>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</si>
  <si>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</si>
  <si>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</si>
  <si>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</si>
  <si>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</si>
  <si>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</si>
  <si>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</si>
  <si>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</si>
  <si>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</si>
  <si>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</si>
  <si>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</si>
  <si>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</si>
  <si>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</si>
  <si>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</si>
  <si>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</si>
  <si>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</si>
  <si>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</si>
  <si>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</si>
  <si>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</si>
  <si>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</si>
  <si>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</si>
  <si>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</si>
  <si>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</si>
  <si>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</si>
  <si>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</si>
  <si>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</si>
  <si>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</si>
  <si>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</si>
  <si>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</si>
  <si>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</si>
  <si>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</si>
  <si>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</si>
  <si>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</si>
  <si>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</si>
  <si>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</si>
  <si>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</si>
  <si>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</si>
  <si>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</si>
  <si>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</si>
  <si>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</si>
  <si>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</si>
  <si>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</si>
  <si>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</si>
  <si>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</si>
  <si>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</si>
  <si>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</si>
  <si>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</si>
  <si>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</si>
  <si>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</si>
  <si>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</si>
  <si>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</si>
  <si>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</si>
  <si>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</si>
  <si>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</si>
  <si>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</si>
  <si>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</si>
  <si>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</si>
  <si>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</si>
  <si>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</si>
  <si>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</si>
  <si>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</si>
  <si>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</si>
  <si>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</si>
  <si>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</si>
  <si>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</si>
  <si>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</si>
  <si>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</si>
  <si>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</si>
  <si>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</si>
  <si>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</si>
  <si>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</si>
  <si>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</si>
  <si>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</si>
  <si>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</si>
  <si>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</si>
  <si>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</si>
  <si>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</si>
  <si>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</si>
  <si>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</si>
  <si>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</si>
  <si>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</si>
  <si>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</si>
  <si>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</si>
  <si>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</si>
  <si>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</si>
  <si>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</si>
  <si>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</si>
  <si>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</si>
  <si>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</si>
  <si>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</si>
  <si>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</si>
  <si>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</si>
  <si>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</si>
  <si>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</si>
  <si>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</si>
  <si>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</si>
  <si>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</si>
  <si>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</si>
  <si>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</si>
  <si>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</si>
  <si>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</si>
  <si>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</si>
  <si>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</si>
  <si>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</si>
  <si>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</si>
  <si>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</si>
  <si>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</si>
  <si>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</si>
  <si>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</si>
  <si>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</si>
  <si>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</si>
  <si>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</si>
  <si>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</si>
  <si>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</si>
  <si>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</si>
  <si>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</si>
  <si>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</si>
  <si>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</si>
  <si>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</si>
  <si>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</si>
  <si>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</si>
  <si>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</si>
  <si>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</si>
  <si>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</si>
  <si>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</si>
  <si>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</si>
  <si>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</si>
  <si>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</si>
  <si>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</si>
  <si>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</si>
  <si>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</si>
  <si>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</si>
  <si>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</si>
  <si>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</si>
  <si>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</si>
  <si>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</si>
  <si>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</si>
  <si>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</si>
  <si>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</si>
  <si>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</si>
  <si>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</si>
  <si>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</si>
  <si>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</si>
  <si>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</si>
  <si>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</si>
  <si>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</si>
  <si>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</si>
  <si>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</si>
  <si>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</si>
  <si>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</si>
  <si>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</si>
  <si>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</si>
  <si>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</si>
  <si>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</si>
  <si>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</si>
  <si>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</si>
  <si>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</si>
  <si>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</si>
  <si>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</si>
  <si>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</si>
  <si>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</si>
  <si>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</si>
  <si>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</si>
  <si>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</si>
  <si>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</si>
  <si>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</si>
  <si>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</si>
  <si>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</si>
  <si>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</si>
  <si>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</si>
  <si>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</si>
  <si>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</si>
  <si>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</si>
  <si>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</si>
  <si>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</si>
  <si>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</si>
  <si>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</si>
  <si>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</si>
  <si>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</si>
  <si>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</si>
  <si>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</si>
  <si>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</si>
  <si>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</si>
  <si>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</si>
  <si>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</si>
  <si>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</si>
  <si>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</si>
  <si>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</si>
  <si>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</si>
  <si>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</si>
  <si>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</si>
  <si>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</si>
  <si>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</si>
  <si>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</si>
  <si>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</si>
  <si>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</si>
  <si>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</si>
  <si>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</si>
  <si>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</si>
  <si>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</si>
  <si>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</si>
  <si>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</si>
  <si>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</si>
  <si>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</si>
  <si>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</si>
  <si>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</si>
  <si>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</si>
  <si>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</si>
  <si>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</si>
  <si>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</si>
  <si>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</si>
  <si>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</si>
  <si>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</si>
  <si>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</si>
  <si>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</si>
  <si>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</si>
  <si>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</si>
  <si>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</si>
  <si>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</si>
  <si>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</si>
  <si>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</si>
  <si>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</si>
  <si>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</si>
  <si>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</si>
  <si>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</si>
  <si>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</si>
  <si>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</si>
  <si>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</si>
  <si>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</si>
  <si>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</si>
  <si>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</si>
  <si>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</si>
  <si>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</si>
  <si>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</si>
  <si>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</si>
  <si>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</si>
  <si>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</si>
  <si>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</si>
  <si>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</si>
  <si>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</si>
  <si>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</si>
  <si>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</si>
  <si>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</si>
  <si>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</si>
  <si>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</si>
  <si>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</si>
  <si>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</si>
  <si>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</si>
  <si>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</si>
  <si>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</si>
  <si>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</si>
  <si>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</si>
  <si>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</si>
  <si>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</si>
  <si>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</si>
  <si>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</si>
  <si>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</si>
  <si>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</si>
  <si>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</si>
  <si>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</si>
  <si>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</si>
  <si>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</si>
  <si>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</si>
  <si>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</si>
  <si>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</si>
  <si>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</si>
  <si>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</si>
  <si>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</si>
  <si>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</si>
  <si>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</si>
  <si>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</si>
  <si>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</si>
  <si>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</si>
  <si>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</si>
  <si>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</si>
  <si>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</si>
  <si>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</si>
  <si>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</si>
  <si>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</si>
  <si>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</si>
  <si>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</si>
  <si>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</si>
  <si>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</si>
  <si>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</si>
  <si>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</si>
  <si>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</si>
  <si>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</si>
  <si>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</si>
  <si>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</si>
  <si>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</si>
  <si>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</si>
  <si>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</si>
  <si>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</si>
  <si>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</si>
  <si>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</si>
  <si>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</si>
  <si>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</si>
  <si>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</si>
  <si>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</si>
  <si>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</si>
  <si>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</si>
  <si>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</si>
  <si>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</si>
  <si>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</si>
  <si>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</si>
  <si>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</si>
  <si>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</si>
  <si>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</si>
  <si>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</si>
  <si>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</si>
  <si>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</si>
  <si>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</si>
  <si>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</si>
  <si>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</si>
  <si>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</si>
  <si>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</si>
  <si>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</si>
  <si>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</si>
  <si>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</si>
  <si>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</si>
  <si>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</si>
  <si>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</si>
  <si>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</si>
  <si>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</si>
  <si>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</si>
  <si>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</si>
  <si>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</si>
  <si>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</si>
  <si>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</si>
  <si>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</si>
  <si>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</si>
  <si>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</si>
  <si>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</si>
  <si>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</si>
  <si>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</si>
  <si>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</si>
  <si>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</si>
  <si>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</si>
  <si>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</si>
  <si>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</si>
  <si>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</si>
  <si>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</si>
  <si>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</si>
  <si>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</si>
  <si>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</si>
  <si>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</si>
  <si>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</si>
  <si>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</si>
  <si>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</si>
  <si>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</si>
  <si>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</si>
  <si>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</si>
  <si>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</si>
  <si>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</si>
  <si>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</si>
  <si>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</si>
  <si>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</si>
  <si>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</si>
  <si>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</si>
  <si>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</si>
  <si>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</si>
  <si>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</si>
  <si>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</si>
  <si>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</si>
  <si>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</si>
  <si>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</si>
  <si>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</si>
  <si>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</si>
  <si>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</si>
  <si>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</si>
  <si>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</si>
  <si>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</si>
  <si>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</si>
  <si>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</si>
  <si>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</si>
  <si>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</si>
  <si>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</si>
  <si>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</si>
  <si>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</si>
  <si>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</si>
  <si>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</si>
  <si>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</si>
  <si>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</si>
  <si>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</si>
  <si>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</si>
  <si>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</si>
  <si>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</si>
  <si>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</si>
  <si>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</si>
  <si>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</si>
  <si>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</si>
  <si>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</si>
  <si>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</si>
  <si>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</si>
  <si>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</si>
  <si>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</si>
  <si>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</si>
  <si>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</si>
  <si>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</si>
  <si>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</si>
  <si>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</si>
  <si>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</si>
  <si>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</si>
  <si>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</si>
  <si>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</si>
  <si>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</si>
  <si>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</si>
  <si>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</si>
  <si>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</si>
  <si>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</si>
  <si>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</si>
  <si>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</si>
  <si>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</si>
  <si>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</si>
  <si>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</si>
  <si>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</si>
  <si>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</si>
  <si>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</si>
  <si>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</si>
  <si>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</si>
  <si>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</si>
  <si>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</si>
  <si>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</si>
  <si>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</si>
  <si>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</si>
  <si>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</si>
  <si>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</si>
  <si>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</si>
  <si>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</si>
  <si>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</si>
  <si>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</si>
  <si>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</si>
  <si>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</si>
  <si>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</si>
  <si>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</si>
  <si>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</si>
  <si>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</si>
  <si>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</si>
  <si>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</si>
  <si>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</si>
  <si>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</si>
  <si>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</si>
  <si>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</si>
  <si>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</si>
  <si>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</si>
  <si>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</si>
  <si>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</si>
  <si>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</si>
  <si>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</si>
  <si>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</si>
  <si>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</si>
  <si>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</si>
  <si>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</si>
  <si>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</si>
  <si>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</si>
  <si>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</si>
  <si>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</si>
  <si>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</si>
  <si>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</si>
  <si>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</si>
  <si>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</si>
  <si>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</si>
  <si>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</si>
  <si>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</si>
  <si>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</si>
  <si>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</si>
  <si>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</si>
  <si>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</si>
  <si>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</si>
  <si>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</si>
  <si>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</si>
  <si>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</si>
  <si>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</si>
  <si>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</si>
  <si>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</si>
  <si>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</si>
  <si>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</si>
  <si>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</si>
  <si>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</si>
  <si>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</si>
  <si>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</si>
  <si>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</si>
  <si>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</si>
  <si>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</si>
  <si>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</si>
  <si>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</si>
  <si>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</si>
  <si>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</si>
  <si>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</si>
  <si>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</si>
  <si>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</si>
  <si>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</si>
  <si>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</si>
  <si>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</si>
  <si>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</si>
  <si>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</si>
  <si>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</si>
  <si>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</si>
  <si>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</si>
  <si>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</si>
  <si>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</si>
  <si>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</si>
  <si>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</si>
  <si>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</si>
  <si>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</si>
  <si>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</si>
  <si>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</si>
  <si>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</si>
  <si>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</si>
  <si>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</si>
  <si>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</si>
  <si>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</si>
  <si>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</si>
  <si>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</si>
  <si>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</si>
  <si>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</si>
  <si>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</si>
  <si>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</si>
  <si>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</si>
  <si>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</si>
  <si>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</si>
  <si>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</si>
  <si>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</si>
  <si>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</si>
  <si>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</si>
  <si>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</si>
  <si>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</si>
  <si>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</si>
  <si>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</si>
  <si>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</si>
  <si>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</si>
  <si>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</si>
  <si>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</si>
  <si>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</si>
  <si>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</si>
  <si>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</si>
  <si>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</si>
  <si>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</si>
  <si>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</si>
  <si>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</si>
  <si>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</si>
  <si>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</si>
  <si>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</si>
  <si>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</si>
  <si>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</si>
  <si>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</si>
  <si>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</si>
  <si>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</si>
  <si>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</si>
  <si>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</si>
  <si>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</si>
  <si>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</si>
  <si>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</si>
  <si>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</si>
  <si>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</si>
  <si>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</si>
  <si>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</si>
  <si>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</si>
  <si>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</si>
  <si>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</si>
  <si>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</si>
  <si>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</si>
  <si>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</si>
  <si>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</si>
  <si>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</si>
  <si>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</si>
  <si>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</si>
  <si>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</si>
  <si>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</si>
  <si>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</si>
  <si>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</si>
  <si>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</si>
  <si>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</si>
  <si>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</si>
  <si>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</si>
  <si>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</si>
  <si>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</si>
  <si>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</si>
  <si>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</si>
  <si>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</si>
  <si>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</si>
  <si>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</si>
  <si>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</si>
  <si>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</si>
  <si>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</si>
  <si>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</si>
  <si>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</si>
  <si>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</si>
  <si>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</si>
  <si>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</si>
  <si>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</si>
  <si>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</si>
  <si>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</si>
  <si>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</si>
  <si>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</si>
  <si>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</si>
  <si>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</si>
  <si>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</si>
  <si>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</si>
  <si>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</si>
  <si>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</si>
  <si>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</si>
  <si>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</si>
  <si>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</si>
  <si>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</si>
  <si>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</si>
  <si>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</si>
  <si>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</si>
  <si>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</si>
  <si>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</si>
  <si>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</si>
  <si>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</si>
  <si>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</si>
  <si>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</si>
  <si>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</si>
  <si>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</si>
  <si>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</si>
  <si>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</si>
  <si>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</si>
  <si>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</si>
  <si>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</si>
  <si>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</si>
  <si>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</si>
  <si>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</si>
  <si>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</si>
  <si>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</si>
  <si>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</si>
  <si>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</si>
  <si>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</si>
  <si>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</si>
  <si>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</si>
  <si>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</si>
  <si>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</si>
  <si>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</si>
  <si>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</si>
  <si>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</si>
  <si>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</si>
  <si>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</si>
  <si>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</si>
  <si>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</si>
  <si>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</si>
  <si>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</si>
  <si>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</si>
  <si>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</si>
  <si>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</si>
  <si>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</si>
  <si>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</si>
  <si>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</si>
  <si>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</si>
  <si>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</si>
  <si>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</si>
  <si>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</si>
  <si>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</si>
  <si>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</si>
  <si>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</si>
  <si>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</si>
  <si>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</si>
  <si>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</si>
  <si>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</si>
  <si>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</si>
  <si>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</si>
  <si>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</si>
  <si>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</si>
  <si>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</si>
  <si>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</si>
  <si>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</si>
  <si>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</si>
  <si>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</si>
  <si>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</si>
  <si>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</si>
  <si>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</si>
  <si>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</si>
  <si>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</si>
  <si>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</si>
  <si>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</si>
  <si>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</si>
  <si>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</si>
  <si>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</si>
  <si>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</si>
  <si>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</si>
  <si>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</si>
  <si>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</si>
  <si>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</si>
  <si>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</si>
  <si>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</si>
  <si>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</si>
  <si>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</si>
  <si>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</si>
  <si>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</si>
  <si>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</si>
  <si>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</si>
  <si>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</si>
  <si>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</si>
  <si>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</si>
  <si>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</si>
  <si>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</si>
  <si>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</si>
  <si>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</si>
  <si>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</si>
  <si>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</si>
  <si>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</si>
  <si>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</si>
  <si>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</si>
  <si>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</si>
  <si>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</si>
  <si>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</si>
  <si>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</si>
  <si>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</si>
  <si>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</si>
  <si>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</si>
  <si>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</si>
  <si>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</si>
  <si>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</si>
  <si>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</si>
  <si>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</si>
  <si>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</si>
  <si>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</si>
  <si>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</si>
  <si>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</si>
  <si>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</si>
  <si>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</si>
  <si>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</si>
  <si>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</si>
  <si>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</si>
  <si>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</si>
  <si>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</si>
  <si>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</si>
  <si>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</si>
  <si>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</si>
  <si>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</si>
  <si>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</si>
  <si>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</si>
  <si>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</si>
  <si>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</si>
  <si>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</si>
  <si>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</si>
  <si>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</si>
  <si>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</si>
  <si>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</si>
  <si>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</si>
  <si>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</si>
  <si>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</si>
  <si>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</si>
  <si>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</si>
  <si>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</si>
  <si>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</si>
  <si>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</si>
  <si>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</si>
  <si>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</si>
  <si>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</si>
  <si>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</si>
  <si>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</si>
  <si>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</si>
  <si>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</si>
  <si>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</si>
  <si>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</si>
  <si>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</si>
  <si>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</si>
  <si>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</si>
  <si>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</si>
  <si>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</si>
  <si>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</si>
  <si>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</si>
  <si>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</si>
  <si>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</si>
  <si>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</si>
  <si>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</si>
  <si>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</si>
  <si>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</si>
  <si>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</si>
  <si>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</si>
  <si>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</si>
  <si>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</si>
  <si>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</si>
  <si>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</si>
  <si>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</si>
  <si>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</si>
  <si>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</si>
  <si>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</si>
  <si>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</si>
  <si>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</si>
  <si>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</si>
  <si>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</si>
  <si>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</si>
  <si>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</si>
  <si>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</si>
  <si>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</si>
  <si>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</si>
  <si>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</si>
  <si>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</si>
  <si>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</si>
  <si>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</si>
  <si>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</si>
  <si>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</si>
  <si>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</si>
  <si>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</si>
  <si>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</si>
  <si>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</si>
  <si>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</si>
  <si>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</si>
  <si>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</si>
  <si>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</si>
  <si>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</si>
  <si>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</si>
  <si>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</si>
  <si>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</si>
  <si>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</si>
  <si>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</si>
  <si>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</si>
  <si>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</si>
  <si>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</si>
  <si>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</si>
  <si>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</si>
  <si>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</si>
  <si>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</si>
  <si>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</si>
  <si>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</si>
  <si>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</si>
  <si>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</si>
  <si>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</si>
  <si>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</si>
  <si>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</si>
  <si>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</si>
  <si>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</si>
  <si>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</si>
  <si>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</si>
  <si>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</si>
  <si>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</si>
  <si>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</si>
  <si>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</si>
  <si>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</si>
  <si>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</si>
  <si>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</si>
  <si>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</si>
  <si>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</si>
  <si>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</si>
  <si>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</si>
  <si>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</si>
  <si>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</si>
  <si>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</si>
  <si>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</si>
  <si>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</si>
  <si>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</si>
  <si>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</si>
  <si>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</si>
  <si>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</si>
  <si>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</si>
  <si>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</si>
  <si>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</si>
  <si>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</si>
  <si>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</si>
  <si>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</si>
  <si>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</si>
  <si>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</si>
  <si>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</si>
  <si>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</si>
  <si>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</si>
  <si>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</si>
  <si>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</si>
  <si>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</si>
  <si>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</si>
  <si>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</si>
  <si>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</si>
  <si>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</si>
  <si>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</si>
  <si>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</si>
  <si>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</si>
  <si>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</si>
  <si>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</si>
  <si>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</si>
  <si>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</si>
  <si>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</si>
  <si>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</si>
  <si>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</si>
  <si>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</si>
  <si>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</si>
  <si>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</si>
  <si>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</si>
  <si>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</si>
  <si>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</si>
  <si>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</si>
  <si>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</si>
  <si>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</si>
  <si>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</si>
  <si>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</si>
  <si>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</si>
  <si>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</si>
  <si>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</si>
  <si>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</si>
  <si>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</si>
  <si>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</si>
  <si>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</si>
  <si>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</si>
  <si>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</si>
  <si>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</si>
  <si>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</si>
  <si>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</si>
  <si>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</si>
  <si>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</si>
  <si>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</si>
  <si>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</si>
  <si>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</si>
  <si>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</si>
  <si>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</si>
  <si>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</si>
  <si>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</si>
  <si>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</si>
  <si>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</si>
  <si>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</si>
  <si>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</si>
  <si>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</si>
  <si>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</si>
  <si>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</si>
  <si>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</si>
  <si>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</si>
  <si>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</si>
  <si>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</si>
  <si>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</si>
  <si>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</si>
  <si>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</si>
  <si>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</si>
  <si>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</si>
  <si>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</si>
  <si>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</si>
  <si>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</si>
  <si>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</si>
  <si>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</si>
  <si>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</si>
  <si>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</si>
  <si>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</si>
  <si>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</si>
  <si>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</si>
  <si>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</si>
  <si>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</si>
  <si>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</si>
  <si>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</si>
  <si>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</si>
  <si>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</si>
  <si>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</si>
  <si>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</si>
  <si>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</si>
  <si>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</si>
  <si>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</si>
  <si>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</si>
  <si>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</si>
  <si>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</si>
  <si>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</si>
  <si>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</si>
  <si>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</si>
  <si>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</si>
  <si>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</si>
  <si>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</si>
  <si>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</si>
  <si>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</si>
  <si>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</si>
  <si>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</si>
  <si>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</si>
  <si>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</si>
  <si>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</si>
  <si>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</si>
  <si>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</si>
  <si>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</si>
  <si>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</si>
  <si>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</si>
  <si>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</si>
  <si>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</si>
  <si>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</si>
  <si>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</si>
  <si>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</si>
  <si>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</si>
  <si>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</si>
  <si>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</si>
  <si>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</si>
  <si>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</si>
  <si>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</si>
  <si>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</si>
  <si>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</si>
  <si>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</si>
  <si>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</si>
  <si>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</si>
  <si>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</si>
  <si>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</si>
  <si>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</si>
  <si>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</si>
  <si>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</si>
  <si>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</si>
  <si>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</si>
  <si>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</si>
  <si>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</si>
  <si>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</si>
  <si>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</si>
  <si>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</si>
  <si>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</si>
  <si>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</si>
  <si>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</si>
  <si>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</si>
  <si>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</si>
  <si>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</si>
  <si>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</si>
  <si>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</si>
  <si>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</si>
  <si>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</si>
  <si>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</si>
  <si>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</si>
  <si>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</si>
  <si>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</si>
  <si>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</si>
  <si>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</si>
  <si>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</si>
  <si>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</si>
  <si>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</si>
  <si>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</si>
  <si>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</si>
  <si>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</si>
  <si>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</si>
  <si>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</si>
  <si>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</si>
  <si>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</si>
  <si>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</si>
  <si>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</si>
  <si>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</si>
  <si>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</si>
  <si>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</si>
  <si>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</si>
  <si>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</si>
  <si>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</si>
  <si>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</si>
  <si>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</si>
  <si>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</si>
  <si>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</si>
  <si>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</si>
  <si>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</si>
  <si>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</si>
  <si>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</si>
  <si>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</si>
  <si>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</si>
  <si>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</si>
  <si>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</si>
  <si>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</si>
  <si>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</si>
  <si>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</si>
  <si>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</si>
  <si>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</si>
  <si>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</si>
  <si>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</si>
  <si>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</si>
  <si>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</si>
  <si>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</si>
  <si>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</si>
  <si>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</si>
  <si>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</si>
  <si>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</si>
  <si>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</si>
  <si>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</si>
  <si>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</si>
  <si>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</si>
  <si>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</si>
  <si>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</si>
  <si>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</si>
  <si>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</si>
  <si>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</si>
  <si>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</si>
  <si>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</si>
  <si>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</si>
  <si>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</si>
  <si>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</si>
  <si>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</si>
  <si>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</si>
  <si>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</si>
  <si>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</si>
  <si>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</si>
  <si>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</si>
  <si>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</si>
  <si>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</si>
  <si>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</si>
  <si>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</si>
  <si>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</si>
  <si>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</si>
  <si>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</si>
  <si>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</si>
  <si>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</si>
  <si>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</si>
  <si>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</si>
  <si>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</si>
  <si>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</si>
  <si>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</si>
  <si>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</si>
  <si>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</si>
  <si>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</si>
  <si>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</si>
  <si>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</si>
  <si>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</si>
  <si>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</si>
  <si>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</si>
  <si>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</si>
  <si>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</si>
  <si>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</si>
  <si>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</si>
  <si>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</si>
  <si>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</si>
  <si>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</si>
  <si>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</si>
  <si>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</si>
  <si>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</si>
  <si>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</si>
  <si>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</si>
  <si>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</si>
  <si>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</si>
  <si>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</si>
  <si>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</si>
  <si>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</si>
  <si>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</si>
  <si>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</si>
  <si>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</si>
  <si>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</si>
  <si>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</si>
  <si>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</si>
  <si>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</si>
  <si>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</si>
  <si>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</si>
  <si>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</si>
  <si>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</si>
  <si>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</si>
  <si>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</si>
  <si>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</si>
  <si>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</si>
  <si>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</si>
  <si>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</si>
  <si>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</si>
  <si>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</si>
  <si>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</si>
  <si>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</si>
  <si>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</si>
  <si>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</si>
  <si>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</si>
  <si>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</si>
  <si>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</si>
  <si>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</si>
  <si>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</si>
  <si>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</si>
  <si>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</si>
  <si>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</si>
  <si>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</si>
  <si>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</si>
  <si>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</si>
  <si>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</si>
  <si>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</si>
  <si>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</si>
  <si>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</si>
  <si>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</si>
  <si>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</si>
  <si>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</si>
  <si>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</si>
  <si>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</si>
  <si>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</si>
  <si>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</si>
  <si>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</si>
  <si>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</si>
  <si>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</si>
  <si>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</si>
  <si>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</si>
  <si>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</si>
  <si>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</si>
  <si>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</si>
  <si>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</si>
  <si>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</si>
  <si>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</si>
  <si>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</si>
  <si>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</si>
  <si>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</si>
  <si>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</si>
  <si>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</si>
  <si>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</si>
  <si>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</si>
  <si>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</si>
  <si>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</si>
  <si>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</si>
  <si>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</si>
  <si>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</si>
  <si>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</si>
  <si>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</si>
  <si>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</si>
  <si>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</si>
  <si>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</si>
  <si>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</si>
  <si>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</si>
  <si>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</si>
  <si>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</si>
  <si>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</si>
  <si>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</si>
  <si>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</si>
  <si>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</si>
  <si>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</si>
  <si>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</si>
  <si>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</si>
  <si>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</si>
  <si>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</si>
  <si>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</si>
  <si>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</si>
  <si>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</si>
  <si>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</si>
  <si>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</si>
  <si>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</si>
  <si>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</si>
  <si>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</si>
  <si>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</si>
  <si>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</si>
  <si>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</si>
  <si>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</si>
  <si>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</si>
  <si>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</si>
  <si>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</si>
  <si>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</si>
  <si>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</si>
  <si>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</si>
  <si>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</si>
  <si>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</si>
  <si>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</si>
  <si>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</si>
  <si>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</si>
  <si>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</si>
  <si>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</si>
  <si>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</si>
  <si>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</si>
  <si>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</si>
  <si>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</si>
  <si>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</si>
  <si>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</si>
  <si>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</si>
  <si>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</si>
  <si>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</si>
  <si>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</si>
  <si>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</si>
  <si>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</si>
  <si>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</si>
  <si>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</si>
  <si>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</si>
  <si>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</si>
  <si>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</si>
  <si>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</si>
  <si>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</si>
  <si>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</si>
  <si>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</si>
  <si>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</si>
  <si>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</si>
  <si>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</si>
  <si>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</si>
  <si>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</si>
  <si>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</si>
  <si>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</si>
  <si>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</si>
  <si>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</si>
  <si>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</si>
  <si>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</si>
  <si>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</si>
  <si>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</si>
  <si>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</si>
  <si>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</si>
  <si>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</si>
  <si>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</si>
  <si>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</si>
  <si>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</si>
  <si>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</si>
  <si>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</si>
  <si>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</si>
  <si>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</si>
  <si>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</si>
  <si>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</si>
  <si>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</si>
  <si>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</si>
  <si>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</si>
  <si>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</si>
  <si>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</si>
  <si>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</si>
  <si>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</si>
  <si>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</si>
  <si>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</si>
  <si>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</si>
  <si>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</si>
  <si>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</si>
  <si>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</si>
  <si>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</si>
  <si>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</si>
  <si>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</si>
  <si>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</si>
  <si>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</si>
  <si>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</si>
  <si>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</si>
  <si>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</si>
  <si>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</si>
  <si>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</si>
  <si>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</si>
  <si>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</si>
  <si>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</si>
  <si>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</si>
  <si>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</si>
  <si>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</si>
  <si>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</si>
  <si>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</si>
  <si>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</si>
  <si>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</si>
  <si>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</si>
  <si>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</si>
  <si>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</si>
  <si>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</si>
  <si>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</si>
  <si>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</si>
  <si>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</si>
  <si>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</si>
  <si>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</si>
  <si>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</si>
  <si>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</si>
  <si>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</si>
  <si>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</si>
  <si>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</si>
  <si>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</si>
  <si>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</si>
  <si>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</si>
  <si>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</si>
  <si>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</si>
  <si>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</si>
  <si>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</si>
  <si>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</si>
  <si>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</si>
  <si>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</si>
  <si>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</si>
  <si>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</si>
  <si>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</si>
  <si>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</si>
  <si>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</si>
  <si>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</si>
  <si>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</si>
  <si>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</si>
  <si>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</si>
  <si>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</si>
  <si>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</si>
  <si>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</si>
  <si>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</si>
  <si>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</si>
  <si>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</si>
  <si>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</si>
  <si>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</si>
  <si>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</si>
  <si>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</si>
  <si>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</si>
  <si>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</si>
  <si>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</si>
  <si>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</si>
  <si>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</si>
  <si>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</si>
  <si>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</si>
  <si>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</si>
  <si>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</si>
  <si>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</si>
  <si>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</si>
  <si>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</si>
  <si>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</si>
  <si>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</si>
  <si>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</si>
  <si>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</si>
  <si>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</si>
  <si>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</si>
  <si>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</si>
  <si>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</si>
  <si>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</si>
  <si>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</si>
  <si>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</si>
  <si>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</si>
  <si>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</si>
  <si>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</si>
  <si>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</si>
  <si>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</si>
  <si>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</si>
  <si>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</si>
  <si>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</si>
  <si>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</si>
  <si>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</si>
  <si>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</si>
  <si>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</si>
  <si>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</si>
  <si>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</si>
  <si>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</si>
  <si>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</si>
  <si>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</si>
  <si>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</si>
  <si>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</si>
  <si>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</si>
  <si>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</si>
  <si>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</si>
  <si>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</si>
  <si>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</si>
  <si>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</si>
  <si>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</si>
  <si>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</si>
  <si>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</si>
  <si>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</si>
  <si>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</si>
  <si>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</si>
  <si>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</si>
  <si>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</si>
  <si>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</si>
  <si>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</si>
  <si>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</si>
  <si>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</si>
  <si>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</si>
  <si>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</si>
  <si>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</si>
  <si>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</si>
  <si>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</si>
  <si>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</si>
  <si>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</si>
  <si>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</si>
  <si>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</si>
  <si>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</si>
  <si>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</si>
  <si>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</si>
  <si>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</si>
  <si>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</si>
  <si>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</si>
  <si>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</si>
  <si>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</si>
  <si>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</si>
  <si>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</si>
  <si>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</si>
  <si>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</si>
  <si>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</si>
  <si>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</si>
  <si>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</si>
  <si>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</si>
  <si>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</si>
  <si>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</si>
  <si>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</si>
  <si>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</si>
  <si>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</si>
  <si>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</si>
  <si>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</si>
  <si>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</si>
  <si>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</si>
  <si>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</si>
  <si>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</si>
  <si>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</si>
  <si>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</si>
  <si>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</si>
  <si>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</si>
  <si>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</si>
  <si>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</si>
  <si>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</si>
  <si>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</si>
  <si>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</si>
  <si>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</si>
  <si>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</si>
  <si>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</si>
  <si>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</si>
  <si>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</si>
  <si>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</si>
  <si>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</si>
  <si>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</si>
  <si>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</si>
  <si>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</si>
  <si>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</si>
  <si>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</si>
  <si>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</si>
  <si>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</si>
  <si>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</si>
  <si>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</si>
  <si>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</si>
  <si>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</si>
  <si>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</si>
  <si>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</si>
  <si>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</si>
  <si>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</si>
  <si>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</si>
  <si>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</si>
  <si>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</si>
  <si>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</si>
  <si>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</si>
  <si>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</si>
  <si>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</si>
  <si>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</si>
  <si>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</si>
  <si>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</si>
  <si>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</si>
  <si>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</si>
  <si>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</si>
  <si>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</si>
  <si>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</si>
  <si>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</si>
  <si>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</si>
  <si>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</si>
  <si>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</si>
  <si>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</si>
  <si>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</si>
  <si>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</si>
  <si>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</si>
  <si>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</si>
  <si>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</si>
  <si>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</si>
  <si>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</si>
  <si>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</si>
  <si>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</si>
  <si>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</si>
  <si>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</si>
  <si>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</si>
  <si>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</si>
  <si>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</si>
  <si>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</si>
  <si>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</si>
  <si>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</si>
  <si>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</si>
  <si>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</si>
  <si>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</si>
  <si>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</si>
  <si>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</si>
  <si>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</si>
  <si>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</si>
  <si>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</si>
  <si>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</si>
  <si>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</si>
  <si>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</si>
  <si>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</si>
  <si>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</si>
  <si>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</si>
  <si>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</si>
  <si>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</si>
  <si>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</si>
  <si>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</si>
  <si>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</si>
  <si>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</si>
  <si>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</si>
  <si>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</si>
  <si>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</si>
  <si>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</si>
  <si>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</si>
  <si>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</si>
  <si>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</si>
  <si>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</si>
  <si>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</si>
  <si>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</si>
  <si>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</si>
  <si>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</si>
  <si>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</si>
  <si>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</si>
  <si>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</si>
  <si>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</si>
  <si>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</si>
  <si>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</si>
  <si>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</si>
  <si>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</si>
  <si>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</si>
  <si>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</si>
  <si>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</si>
  <si>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</si>
  <si>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</si>
  <si>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</si>
  <si>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</si>
  <si>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</si>
  <si>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</si>
  <si>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</si>
  <si>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</si>
  <si>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</si>
  <si>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</si>
  <si>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</si>
  <si>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</si>
  <si>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</si>
  <si>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</si>
  <si>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</si>
  <si>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</si>
  <si>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</si>
  <si>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</si>
  <si>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</si>
  <si>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</si>
  <si>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</si>
  <si>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</si>
  <si>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</si>
  <si>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</si>
  <si>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</si>
  <si>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</si>
  <si>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</si>
  <si>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</si>
  <si>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</si>
  <si>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</si>
  <si>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</si>
  <si>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</si>
  <si>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</si>
  <si>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</si>
  <si>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</si>
  <si>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</si>
  <si>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</si>
  <si>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</si>
  <si>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</si>
  <si>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</si>
  <si>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</si>
  <si>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</si>
  <si>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</si>
  <si>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</si>
  <si>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</si>
  <si>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</si>
  <si>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</si>
  <si>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</si>
  <si>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</si>
  <si>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</si>
  <si>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</si>
  <si>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</si>
  <si>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</si>
  <si>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</si>
  <si>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</si>
  <si>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</si>
  <si>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</si>
  <si>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</si>
  <si>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</si>
  <si>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</si>
  <si>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</si>
  <si>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</si>
  <si>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</si>
  <si>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</si>
  <si>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</si>
  <si>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</si>
  <si>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</si>
  <si>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</si>
  <si>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</si>
  <si>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</si>
  <si>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</si>
  <si>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</si>
  <si>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</si>
  <si>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</si>
  <si>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</si>
  <si>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</si>
  <si>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</si>
  <si>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</si>
  <si>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</si>
  <si>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</si>
  <si>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</si>
  <si>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</si>
  <si>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</si>
  <si>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</si>
  <si>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</si>
  <si>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</si>
  <si>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</si>
  <si>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</si>
  <si>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</si>
  <si>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</si>
  <si>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</si>
  <si>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</si>
  <si>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</si>
  <si>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</si>
  <si>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</si>
  <si>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</si>
  <si>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</si>
  <si>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</si>
  <si>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</si>
  <si>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</si>
  <si>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</si>
  <si>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</si>
  <si>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</si>
  <si>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</si>
  <si>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</si>
  <si>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</si>
  <si>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</si>
  <si>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</si>
  <si>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</si>
  <si>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</si>
  <si>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</si>
  <si>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</si>
  <si>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</si>
  <si>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</si>
  <si>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</si>
  <si>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</si>
  <si>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</si>
  <si>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</si>
  <si>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</si>
  <si>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</si>
  <si>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</si>
  <si>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</si>
  <si>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</si>
  <si>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</si>
  <si>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</si>
  <si>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</si>
  <si>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</si>
  <si>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</si>
  <si>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</si>
  <si>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</si>
  <si>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</si>
  <si>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</si>
  <si>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</si>
  <si>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</si>
  <si>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</si>
  <si>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</si>
  <si>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</si>
  <si>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</si>
  <si>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</si>
  <si>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</si>
  <si>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</si>
  <si>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</si>
  <si>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</si>
  <si>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</si>
  <si>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</si>
  <si>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</si>
  <si>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</si>
  <si>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</si>
  <si>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</si>
  <si>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</si>
  <si>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</si>
  <si>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</si>
  <si>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</si>
  <si>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</si>
  <si>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</si>
  <si>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</si>
  <si>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</si>
  <si>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</si>
  <si>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</si>
  <si>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</si>
  <si>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</si>
  <si>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</si>
  <si>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</si>
  <si>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</si>
  <si>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</si>
  <si>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</si>
  <si>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</si>
  <si>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</si>
  <si>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</si>
  <si>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</si>
  <si>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</si>
  <si>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</si>
  <si>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</si>
  <si>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</si>
  <si>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</si>
  <si>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</si>
  <si>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</si>
  <si>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</si>
  <si>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</si>
  <si>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</si>
  <si>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</si>
  <si>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</si>
  <si>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</si>
  <si>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</si>
  <si>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</si>
  <si>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</si>
  <si>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</si>
  <si>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</si>
  <si>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</si>
  <si>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</si>
  <si>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</si>
  <si>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</si>
  <si>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</si>
  <si>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</si>
  <si>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</si>
  <si>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</si>
  <si>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</si>
  <si>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</si>
  <si>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</si>
  <si>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</si>
  <si>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</si>
  <si>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</si>
  <si>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</si>
  <si>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</si>
  <si>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</si>
  <si>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</si>
  <si>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</si>
  <si>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</si>
  <si>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</si>
  <si>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</si>
  <si>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</si>
  <si>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</si>
  <si>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</si>
  <si>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</si>
  <si>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</si>
  <si>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</si>
  <si>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</si>
  <si>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</si>
  <si>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</si>
  <si>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</si>
  <si>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</si>
  <si>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</si>
  <si>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</si>
  <si>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</si>
  <si>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</si>
  <si>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</si>
  <si>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</si>
  <si>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</si>
  <si>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</si>
  <si>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</si>
  <si>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</si>
  <si>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</si>
  <si>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</si>
  <si>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</si>
  <si>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</si>
  <si>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</si>
  <si>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</si>
  <si>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</si>
  <si>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</si>
  <si>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</si>
  <si>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</si>
  <si>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</si>
  <si>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</si>
  <si>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</si>
  <si>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</si>
  <si>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</si>
  <si>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</si>
  <si>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</si>
  <si>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</si>
  <si>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</si>
  <si>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</si>
  <si>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</si>
  <si>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</si>
  <si>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</si>
  <si>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</si>
  <si>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</si>
  <si>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</si>
  <si>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</si>
  <si>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</si>
  <si>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</si>
  <si>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</si>
  <si>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</si>
  <si>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</si>
  <si>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</si>
  <si>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</si>
  <si>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</si>
  <si>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</si>
  <si>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</si>
  <si>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</si>
  <si>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</si>
  <si>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</si>
  <si>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</si>
  <si>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</si>
  <si>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</si>
  <si>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</si>
  <si>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</si>
  <si>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</si>
  <si>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</si>
  <si>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</si>
  <si>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</si>
  <si>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</si>
  <si>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</si>
  <si>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</si>
  <si>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</si>
  <si>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</si>
  <si>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</si>
  <si>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</si>
  <si>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</si>
  <si>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</si>
  <si>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</si>
  <si>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</si>
  <si>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</si>
  <si>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</si>
  <si>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</si>
  <si>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</si>
  <si>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</si>
  <si>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</si>
  <si>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</si>
  <si>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</si>
  <si>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</si>
  <si>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</si>
  <si>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</si>
  <si>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</si>
  <si>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</si>
  <si>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</si>
  <si>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</si>
  <si>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</si>
  <si>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</si>
  <si>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</si>
  <si>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</si>
  <si>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</si>
  <si>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</si>
  <si>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</si>
  <si>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</si>
  <si>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</si>
  <si>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</si>
  <si>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</si>
  <si>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</si>
  <si>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</si>
  <si>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</si>
  <si>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</si>
  <si>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</si>
  <si>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</si>
  <si>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</si>
  <si>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</si>
  <si>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</si>
  <si>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</si>
  <si>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</si>
  <si>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</si>
  <si>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</si>
  <si>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</si>
  <si>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</si>
  <si>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</si>
  <si>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</si>
  <si>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</si>
  <si>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</si>
  <si>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</si>
  <si>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</si>
  <si>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</si>
  <si>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</si>
  <si>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</si>
  <si>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</si>
  <si>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</si>
  <si>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</si>
  <si>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</si>
  <si>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</si>
  <si>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</si>
  <si>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</si>
  <si>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</si>
  <si>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</si>
  <si>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</si>
  <si>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</si>
  <si>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</si>
  <si>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</si>
  <si>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</si>
  <si>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</si>
  <si>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</si>
  <si>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</si>
  <si>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</si>
  <si>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</si>
  <si>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</si>
  <si>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</si>
  <si>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</si>
  <si>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</si>
  <si>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</si>
  <si>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</si>
  <si>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</si>
  <si>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</si>
  <si>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</si>
  <si>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</si>
  <si>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</si>
  <si>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</si>
  <si>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</si>
  <si>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</si>
  <si>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</si>
  <si>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</si>
  <si>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</si>
  <si>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</si>
  <si>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</si>
  <si>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</si>
  <si>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</si>
  <si>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</si>
  <si>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</si>
  <si>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</si>
  <si>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</si>
  <si>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</si>
  <si>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</si>
  <si>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</si>
  <si>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</si>
  <si>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</si>
  <si>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</si>
  <si>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</si>
  <si>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</si>
  <si>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</si>
  <si>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</si>
  <si>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</si>
  <si>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</si>
  <si>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</si>
  <si>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</si>
  <si>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</si>
  <si>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</si>
  <si>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</si>
  <si>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</si>
  <si>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</si>
  <si>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</si>
  <si>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</si>
  <si>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</si>
  <si>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</si>
  <si>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</si>
  <si>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</si>
  <si>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</si>
  <si>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</si>
  <si>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</si>
  <si>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</si>
  <si>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</si>
  <si>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</si>
  <si>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</si>
  <si>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</si>
  <si>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</si>
  <si>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</si>
  <si>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</si>
  <si>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</si>
  <si>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</si>
  <si>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</si>
  <si>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</si>
  <si>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</si>
  <si>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</si>
  <si>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</si>
  <si>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</si>
  <si>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</si>
  <si>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</si>
  <si>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</si>
  <si>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</si>
  <si>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</si>
  <si>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</si>
  <si>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</si>
  <si>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</si>
  <si>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</si>
  <si>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</si>
  <si>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</si>
  <si>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</si>
  <si>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</si>
  <si>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</si>
  <si>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</si>
  <si>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</si>
  <si>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</si>
  <si>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</si>
  <si>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</si>
  <si>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</si>
  <si>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</si>
  <si>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</si>
  <si>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</si>
  <si>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</si>
  <si>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</si>
  <si>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</si>
  <si>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</si>
  <si>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</si>
  <si>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</si>
  <si>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</si>
  <si>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</si>
  <si>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</si>
  <si>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</si>
  <si>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</si>
  <si>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</si>
  <si>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</si>
  <si>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</si>
  <si>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</si>
  <si>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</si>
  <si>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</si>
  <si>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</si>
  <si>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</si>
  <si>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</si>
  <si>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</si>
  <si>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</si>
  <si>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</si>
  <si>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</si>
  <si>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</si>
  <si>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</si>
  <si>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</si>
  <si>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</si>
  <si>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</si>
  <si>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</si>
  <si>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</si>
  <si>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</si>
  <si>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</si>
  <si>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</si>
  <si>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</si>
  <si>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</si>
  <si>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</si>
  <si>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</si>
  <si>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</si>
  <si>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</si>
  <si>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</si>
  <si>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</si>
  <si>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</si>
  <si>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</si>
  <si>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</si>
  <si>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</si>
  <si>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</si>
  <si>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</si>
  <si>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</si>
  <si>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</si>
  <si>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</si>
  <si>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</si>
  <si>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</si>
  <si>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</si>
  <si>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</si>
  <si>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</si>
  <si>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</si>
  <si>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</si>
  <si>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</si>
  <si>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</si>
  <si>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</si>
  <si>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</si>
  <si>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</si>
  <si>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</si>
  <si>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</si>
  <si>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</si>
  <si>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</si>
  <si>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</si>
  <si>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</si>
  <si>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</si>
  <si>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</si>
  <si>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</si>
  <si>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</si>
  <si>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</si>
  <si>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</si>
  <si>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</si>
  <si>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</si>
  <si>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</si>
  <si>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</si>
  <si>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</si>
  <si>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</si>
  <si>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</si>
  <si>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</si>
  <si>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</si>
  <si>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</si>
  <si>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</si>
  <si>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</si>
  <si>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</si>
  <si>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</si>
  <si>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</si>
  <si>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</si>
  <si>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</si>
  <si>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</si>
  <si>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</si>
  <si>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</si>
  <si>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</si>
  <si>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</si>
  <si>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</si>
  <si>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</si>
  <si>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</si>
  <si>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</si>
  <si>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</si>
  <si>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</si>
  <si>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</si>
  <si>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</si>
  <si>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</si>
  <si>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</si>
  <si>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</si>
  <si>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</si>
  <si>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</si>
  <si>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</si>
  <si>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</si>
  <si>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</si>
  <si>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</si>
  <si>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</si>
  <si>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</si>
  <si>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</si>
  <si>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</si>
  <si>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</si>
  <si>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</si>
  <si>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</si>
  <si>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</si>
  <si>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</si>
  <si>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</si>
  <si>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</si>
  <si>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</si>
  <si>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</si>
  <si>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</si>
  <si>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</si>
  <si>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</si>
  <si>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</si>
  <si>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</si>
  <si>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</si>
  <si>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</si>
  <si>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</si>
  <si>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</si>
  <si>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</si>
  <si>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</si>
  <si>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</si>
  <si>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</si>
  <si>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</si>
  <si>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</si>
  <si>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</si>
  <si>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</si>
  <si>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</si>
  <si>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</si>
  <si>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</si>
  <si>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</si>
  <si>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</si>
  <si>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</si>
  <si>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</si>
  <si>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</si>
  <si>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</si>
  <si>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</si>
  <si>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</si>
  <si>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</si>
  <si>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</si>
  <si>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</si>
  <si>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</si>
  <si>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</si>
  <si>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</si>
  <si>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</si>
  <si>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</si>
  <si>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</si>
  <si>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</si>
  <si>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</si>
  <si>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</si>
  <si>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</si>
  <si>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</si>
  <si>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</si>
  <si>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</si>
  <si>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</si>
  <si>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</si>
  <si>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</si>
  <si>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</si>
  <si>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</si>
  <si>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</si>
  <si>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</si>
  <si>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</si>
  <si>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</si>
  <si>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</si>
  <si>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</si>
  <si>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</si>
  <si>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</si>
  <si>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</si>
  <si>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</si>
  <si>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</si>
  <si>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</si>
  <si>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</si>
  <si>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</si>
  <si>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</si>
  <si>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</si>
  <si>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</si>
  <si>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</si>
  <si>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</si>
  <si>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</si>
  <si>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</si>
  <si>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</si>
  <si>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</si>
  <si>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</si>
  <si>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</si>
  <si>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</si>
  <si>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</si>
  <si>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</si>
  <si>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</si>
  <si>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</si>
  <si>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</si>
  <si>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</si>
  <si>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</si>
  <si>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</si>
  <si>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</si>
  <si>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</si>
  <si>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</si>
  <si>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</si>
  <si>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</si>
  <si>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</si>
  <si>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</si>
  <si>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</si>
  <si>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</si>
  <si>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</si>
  <si>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</si>
  <si>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</si>
  <si>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</si>
  <si>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</si>
  <si>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</si>
  <si>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</si>
  <si>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</si>
  <si>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</si>
  <si>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</si>
  <si>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</si>
  <si>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</si>
  <si>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</si>
  <si>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</si>
  <si>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</si>
  <si>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</si>
  <si>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</si>
  <si>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</si>
  <si>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</si>
  <si>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</si>
  <si>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</si>
  <si>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</si>
  <si>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</si>
  <si>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</si>
  <si>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</si>
  <si>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</si>
  <si>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</si>
  <si>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</si>
  <si>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</si>
  <si>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</si>
  <si>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</si>
  <si>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</si>
  <si>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</si>
  <si>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</si>
  <si>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</si>
  <si>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</si>
  <si>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</si>
  <si>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</si>
  <si>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</si>
  <si>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</si>
  <si>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</si>
  <si>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</si>
  <si>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</si>
  <si>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</si>
  <si>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</si>
  <si>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</si>
  <si>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</si>
  <si>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</si>
  <si>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</si>
  <si>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</si>
  <si>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</si>
  <si>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</si>
  <si>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</si>
  <si>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</si>
  <si>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</si>
  <si>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</si>
  <si>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</si>
  <si>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</si>
  <si>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</si>
  <si>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</si>
  <si>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</si>
  <si>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</si>
  <si>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</si>
  <si>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</si>
  <si>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</si>
  <si>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</si>
  <si>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</si>
  <si>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</si>
  <si>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</si>
  <si>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</si>
  <si>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</si>
  <si>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</si>
  <si>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</si>
  <si>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</si>
  <si>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</si>
  <si>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</si>
  <si>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</si>
  <si>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</si>
  <si>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</si>
  <si>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</si>
  <si>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</si>
  <si>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</si>
  <si>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</si>
  <si>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</si>
  <si>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</si>
  <si>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</si>
  <si>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</si>
  <si>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</si>
  <si>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</si>
  <si>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</si>
  <si>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</si>
  <si>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</si>
  <si>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</si>
  <si>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</si>
  <si>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</si>
  <si>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</si>
  <si>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</si>
  <si>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</si>
  <si>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</si>
  <si>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</si>
  <si>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</si>
  <si>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</si>
  <si>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</si>
  <si>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</si>
  <si>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</si>
  <si>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</si>
  <si>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</si>
  <si>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</si>
  <si>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</si>
  <si>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</si>
  <si>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</si>
  <si>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</si>
  <si>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</si>
  <si>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</si>
  <si>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</si>
  <si>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</si>
  <si>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</si>
  <si>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</si>
  <si>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</si>
  <si>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</si>
  <si>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</si>
  <si>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</si>
  <si>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</si>
  <si>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</si>
  <si>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</si>
  <si>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</si>
  <si>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</si>
  <si>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</si>
  <si>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</si>
  <si>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</si>
  <si>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</si>
  <si>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</si>
  <si>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</si>
  <si>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</si>
  <si>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</si>
  <si>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</si>
  <si>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</si>
  <si>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</si>
  <si>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</si>
  <si>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</si>
  <si>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</si>
  <si>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</si>
  <si>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</si>
  <si>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</si>
  <si>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</si>
  <si>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</si>
  <si>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</si>
  <si>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</si>
  <si>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</si>
  <si>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</si>
  <si>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</si>
  <si>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</si>
  <si>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</si>
  <si>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</si>
  <si>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</si>
  <si>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</si>
  <si>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</si>
  <si>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</si>
  <si>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</si>
  <si>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</si>
  <si>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</si>
  <si>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</si>
  <si>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</si>
  <si>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</si>
  <si>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</si>
  <si>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</si>
  <si>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</si>
  <si>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</si>
  <si>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</si>
  <si>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</si>
  <si>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</si>
  <si>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</si>
  <si>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</si>
  <si>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</si>
  <si>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</si>
  <si>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</si>
  <si>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</si>
  <si>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</si>
  <si>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</si>
  <si>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</si>
  <si>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</si>
  <si>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</si>
  <si>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</si>
  <si>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</si>
  <si>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</si>
  <si>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</si>
  <si>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</si>
  <si>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</si>
  <si>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</si>
  <si>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</si>
  <si>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</si>
  <si>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</si>
  <si>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</si>
  <si>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</si>
  <si>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</si>
  <si>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</si>
  <si>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</si>
  <si>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</si>
  <si>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</si>
  <si>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</si>
  <si>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</si>
  <si>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</si>
  <si>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</si>
  <si>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</si>
  <si>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</si>
  <si>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</si>
  <si>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</si>
  <si>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</si>
  <si>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</si>
  <si>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</si>
  <si>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</si>
  <si>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</si>
  <si>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</si>
  <si>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</si>
  <si>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</si>
  <si>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</si>
  <si>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</si>
  <si>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</si>
  <si>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</si>
  <si>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</si>
  <si>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</si>
  <si>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</si>
  <si>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</si>
  <si>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</si>
  <si>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</si>
  <si>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</si>
  <si>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</si>
  <si>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</si>
  <si>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</si>
  <si>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</si>
  <si>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</si>
  <si>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</si>
  <si>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</si>
  <si>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</si>
  <si>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</si>
  <si>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</si>
  <si>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</si>
  <si>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</si>
  <si>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</si>
  <si>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</si>
  <si>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</si>
  <si>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</si>
  <si>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</si>
  <si>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</si>
  <si>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</si>
  <si>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</si>
  <si>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</si>
  <si>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</si>
  <si>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</si>
  <si>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</si>
  <si>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</si>
  <si>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</si>
  <si>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</si>
  <si>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</si>
  <si>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</si>
  <si>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</si>
  <si>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</si>
  <si>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</si>
  <si>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</si>
  <si>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</si>
  <si>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</si>
  <si>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</si>
  <si>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</si>
  <si>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</si>
  <si>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</si>
  <si>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</si>
  <si>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</si>
  <si>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</si>
  <si>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</si>
  <si>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</si>
  <si>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</si>
  <si>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</si>
  <si>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</si>
  <si>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</si>
  <si>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</si>
  <si>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</si>
  <si>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</si>
  <si>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</si>
  <si>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</si>
  <si>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</si>
  <si>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</si>
  <si>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</si>
  <si>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</si>
  <si>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</si>
  <si>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</si>
  <si>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</si>
  <si>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</si>
  <si>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</si>
  <si>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</si>
  <si>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</si>
  <si>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</si>
  <si>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</si>
  <si>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</si>
  <si>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</si>
  <si>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</si>
  <si>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</si>
  <si>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</si>
  <si>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</si>
  <si>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</si>
  <si>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</si>
  <si>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</si>
  <si>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</si>
  <si>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</si>
  <si>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</si>
  <si>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</si>
  <si>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</si>
  <si>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</si>
  <si>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</si>
  <si>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</si>
  <si>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</si>
  <si>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</si>
  <si>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</si>
  <si>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</si>
  <si>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</si>
  <si>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</si>
  <si>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</si>
  <si>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</si>
  <si>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</si>
  <si>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</si>
  <si>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</si>
  <si>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</si>
  <si>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</si>
  <si>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</si>
  <si>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</si>
  <si>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</si>
  <si>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</si>
  <si>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</si>
  <si>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</si>
  <si>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</si>
  <si>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</si>
  <si>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</si>
  <si>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</si>
  <si>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</si>
  <si>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</si>
  <si>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</si>
  <si>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</si>
  <si>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</si>
  <si>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</si>
  <si>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</si>
  <si>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</si>
  <si>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</si>
  <si>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</si>
  <si>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</si>
  <si>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</si>
  <si>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</si>
  <si>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</si>
  <si>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</si>
  <si>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</si>
  <si>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</si>
  <si>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</si>
  <si>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</si>
  <si>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</si>
  <si>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</si>
  <si>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</si>
  <si>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</si>
  <si>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</si>
  <si>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</si>
  <si>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</si>
  <si>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</si>
  <si>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</si>
  <si>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</si>
  <si>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</si>
  <si>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</si>
  <si>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</si>
  <si>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</si>
  <si>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</si>
  <si>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</si>
  <si>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</si>
  <si>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</si>
  <si>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</si>
  <si>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</si>
  <si>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</si>
  <si>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</si>
  <si>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</si>
  <si>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</si>
  <si>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</si>
  <si>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</si>
  <si>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</si>
  <si>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</si>
  <si>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</si>
  <si>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</si>
  <si>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</si>
  <si>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</si>
  <si>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</si>
  <si>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</si>
  <si>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</si>
  <si>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</si>
  <si>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</si>
  <si>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</si>
  <si>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</si>
  <si>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</si>
  <si>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</si>
  <si>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</si>
  <si>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</si>
  <si>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</si>
  <si>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</si>
  <si>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</si>
  <si>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</si>
  <si>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</si>
  <si>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</si>
  <si>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</si>
  <si>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</si>
  <si>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</si>
  <si>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</si>
  <si>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</si>
  <si>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</si>
  <si>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</si>
  <si>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</si>
  <si>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</si>
  <si>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</si>
  <si>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</si>
  <si>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</si>
  <si>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</si>
  <si>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</si>
  <si>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</si>
  <si>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</si>
  <si>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</si>
  <si>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</si>
  <si>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</si>
  <si>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</si>
  <si>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</si>
  <si>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</si>
  <si>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</si>
  <si>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</si>
  <si>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</si>
  <si>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</si>
  <si>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</si>
  <si>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</si>
  <si>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</si>
  <si>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</si>
  <si>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</si>
  <si>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</si>
  <si>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</si>
  <si>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</si>
  <si>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</si>
  <si>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</si>
  <si>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</si>
  <si>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</si>
  <si>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</si>
  <si>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</si>
  <si>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</si>
  <si>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</si>
  <si>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</si>
  <si>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</si>
  <si>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</si>
  <si>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</si>
  <si>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</si>
  <si>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</si>
  <si>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</si>
  <si>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</si>
  <si>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</si>
  <si>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</si>
  <si>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</si>
  <si>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</si>
  <si>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</si>
  <si>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</si>
  <si>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</si>
  <si>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</si>
  <si>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</si>
  <si>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</si>
  <si>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</si>
  <si>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</si>
  <si>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</si>
  <si>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</si>
  <si>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</si>
  <si>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</si>
  <si>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</si>
  <si>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</si>
  <si>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</si>
  <si>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</si>
  <si>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</si>
  <si>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</si>
  <si>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</si>
  <si>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</si>
  <si>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</si>
  <si>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</si>
  <si>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</si>
  <si>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</si>
  <si>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</si>
  <si>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</si>
  <si>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</si>
  <si>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</si>
  <si>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</si>
  <si>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</si>
  <si>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</si>
  <si>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</si>
  <si>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</si>
  <si>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</si>
  <si>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</si>
  <si>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</si>
  <si>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</si>
  <si>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</si>
  <si>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</si>
  <si>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</si>
  <si>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</si>
  <si>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</si>
  <si>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</si>
  <si>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</si>
  <si>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</si>
  <si>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</si>
  <si>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</si>
  <si>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</si>
  <si>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</si>
  <si>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</si>
  <si>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</si>
  <si>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</si>
  <si>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</si>
  <si>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</si>
  <si>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</si>
  <si>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</si>
  <si>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</si>
  <si>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</si>
  <si>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</si>
  <si>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</si>
  <si>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</si>
  <si>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</si>
  <si>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</si>
  <si>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</si>
  <si>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</si>
  <si>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</si>
  <si>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</si>
  <si>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</si>
  <si>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</si>
  <si>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</si>
  <si>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</si>
  <si>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</si>
  <si>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</si>
  <si>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</si>
  <si>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</si>
  <si>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</si>
  <si>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</si>
  <si>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</si>
  <si>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</si>
  <si>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</si>
  <si>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</si>
  <si>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</si>
  <si>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</si>
  <si>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</si>
  <si>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</si>
  <si>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</si>
  <si>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</si>
  <si>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</si>
  <si>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</si>
  <si>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</si>
  <si>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</si>
  <si>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</si>
  <si>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</si>
  <si>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</si>
  <si>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</si>
  <si>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</si>
  <si>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</si>
  <si>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</si>
  <si>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</si>
  <si>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</si>
  <si>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</si>
  <si>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</si>
  <si>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</si>
  <si>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</si>
  <si>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</si>
  <si>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</si>
  <si>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</si>
  <si>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</si>
  <si>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</si>
  <si>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</si>
  <si>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</si>
  <si>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</si>
  <si>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</si>
  <si>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</si>
  <si>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</si>
  <si>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</si>
  <si>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</si>
  <si>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</si>
  <si>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</si>
  <si>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</si>
  <si>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</si>
  <si>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</si>
  <si>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</si>
  <si>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</si>
  <si>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</si>
  <si>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</si>
  <si>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</si>
  <si>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</si>
  <si>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</si>
  <si>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</si>
  <si>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</si>
  <si>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</si>
  <si>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</si>
  <si>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</si>
  <si>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</si>
  <si>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</si>
  <si>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</si>
  <si>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</si>
  <si>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</si>
  <si>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</si>
  <si>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</si>
  <si>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</si>
  <si>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</si>
  <si>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</si>
  <si>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</si>
  <si>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</si>
  <si>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</si>
  <si>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</si>
  <si>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</si>
  <si>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</si>
  <si>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</si>
  <si>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</si>
  <si>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</si>
  <si>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</si>
  <si>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</si>
  <si>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</si>
  <si>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</si>
  <si>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</si>
  <si>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</si>
  <si>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</si>
  <si>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</si>
  <si>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</si>
  <si>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</si>
  <si>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</si>
  <si>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</si>
  <si>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</si>
  <si>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</si>
  <si>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</si>
  <si>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</si>
  <si>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</si>
  <si>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</si>
  <si>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</si>
  <si>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</si>
  <si>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</si>
  <si>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</si>
  <si>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</si>
  <si>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</si>
  <si>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</si>
  <si>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</si>
  <si>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</si>
  <si>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</si>
  <si>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</si>
  <si>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</si>
  <si>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</si>
  <si>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</si>
  <si>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</si>
  <si>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</si>
  <si>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</si>
  <si>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</si>
  <si>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</si>
  <si>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</si>
  <si>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</si>
  <si>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</si>
  <si>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</si>
  <si>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</si>
  <si>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</si>
  <si>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</si>
  <si>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</si>
  <si>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</si>
  <si>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</si>
  <si>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</si>
  <si>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</si>
  <si>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</si>
  <si>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</si>
  <si>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</si>
  <si>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</si>
  <si>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</si>
  <si>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</si>
  <si>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</si>
  <si>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</si>
  <si>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</si>
  <si>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</si>
  <si>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</si>
  <si>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</si>
  <si>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</si>
  <si>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</si>
  <si>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</si>
  <si>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</si>
  <si>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</si>
  <si>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</si>
  <si>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</si>
  <si>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</si>
  <si>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</si>
  <si>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</si>
  <si>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</si>
  <si>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</si>
  <si>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</si>
  <si>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</si>
  <si>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</si>
  <si>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</si>
  <si>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</si>
  <si>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</si>
  <si>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</si>
  <si>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</si>
  <si>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</si>
  <si>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</si>
  <si>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</si>
  <si>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</si>
  <si>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</si>
  <si>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</si>
  <si>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</si>
  <si>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</si>
  <si>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</si>
  <si>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</si>
  <si>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</si>
  <si>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</si>
  <si>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</si>
  <si>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</si>
  <si>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</si>
  <si>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</si>
  <si>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</si>
  <si>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</si>
  <si>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</si>
  <si>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</si>
  <si>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</si>
  <si>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</si>
  <si>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</si>
  <si>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</si>
  <si>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</si>
  <si>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</si>
  <si>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</si>
  <si>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</si>
  <si>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</si>
  <si>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</si>
  <si>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</si>
  <si>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</si>
  <si>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</si>
  <si>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</si>
  <si>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</si>
  <si>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</si>
  <si>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</si>
  <si>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</si>
  <si>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</si>
  <si>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</si>
  <si>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</si>
  <si>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</si>
  <si>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</si>
  <si>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</si>
  <si>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</si>
  <si>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</si>
  <si>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</si>
  <si>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</si>
  <si>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</si>
  <si>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</si>
  <si>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</si>
  <si>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</si>
  <si>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</si>
  <si>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</si>
  <si>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</si>
  <si>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</si>
  <si>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</si>
  <si>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</si>
  <si>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</si>
  <si>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</si>
  <si>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</si>
  <si>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</si>
  <si>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</si>
  <si>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</si>
  <si>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</si>
  <si>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</si>
  <si>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</si>
  <si>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</si>
  <si>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</si>
  <si>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</si>
  <si>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</si>
  <si>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</si>
  <si>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</si>
  <si>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</si>
  <si>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</si>
  <si>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</si>
  <si>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</si>
  <si>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PCM-20251117-00000602</t>
  </si>
  <si>
    <t>EM team on the way need 120 min</t>
  </si>
  <si>
    <t xml:space="preserve"> PCM-20250215-00000830 </t>
  </si>
  <si>
    <t>LTE site still down and  site located in aramco area access issue need special permission</t>
  </si>
  <si>
    <t>PCM-20251117-00000824</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</si>
  <si>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</si>
  <si>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</si>
  <si>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</si>
  <si>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</si>
  <si>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</si>
  <si>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</si>
  <si>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</si>
  <si>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</si>
  <si>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</si>
  <si>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PCM-20251117-00000802</t>
  </si>
  <si>
    <t xml:space="preserve">EM team need 20 min </t>
  </si>
  <si>
    <t>PCM-20251116-00002313</t>
  </si>
  <si>
    <t>ZTE module repaired and team dispatched estimated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</si>
</sst>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2" totalsRowShown="0" headerRowDxfId="64" dataDxfId="63" headerRowBorderDxfId="61" tableBorderDxfId="62">
  <autoFilter ref="A1:L9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315.51743680555228</v>
      </c>
      <c r="H2" s="76">
        <v>45662.943402777775</v>
      </c>
      <c r="I2" s="59" t="str">
        <f>IFERROR(VLOOKUP(D2,DB!A:F,6,0),"")</f>
        <v>Generator-SG</v>
      </c>
      <c r="J2" s="59" t="str">
        <f>IFERROR(VLOOKUP(D2,DB!A:G,7,0),"")</f>
        <v>Dead</v>
      </c>
      <c r="K2" s="67" t="s">
        <v>39022</v>
      </c>
      <c r="L2" s="65" t="str">
        <f>IFERROR(VLOOKUP(D2,DB!A:I,9,0),"")</f>
        <v>Latis</v>
      </c>
    </row>
    <row r="3" spans="1:15" ht="15" customHeight="1">
      <c r="A3" s="129" t="s">
        <v>39023</v>
      </c>
      <c r="B3" s="130" t="str">
        <f>IFERROR(VLOOKUP(D3,DB!A:K,11,0),"")</f>
        <v>R1</v>
      </c>
      <c r="C3" s="130">
        <v>1</v>
      </c>
      <c r="D3" s="130" t="s">
        <v>11741</v>
      </c>
      <c r="E3" s="131" t="s">
        <v>39021</v>
      </c>
      <c r="F3" s="128">
        <v>45978.394618055558</v>
      </c>
      <c r="G3" s="132">
        <f ca="1">IFERROR(NOW()-F3,"")</f>
        <v>7.1244675920752343E-2</v>
      </c>
      <c r="H3" s="128">
        <v>45978.389687499999</v>
      </c>
      <c r="I3" s="130" t="str">
        <f>IFERROR(VLOOKUP(D3,DB!A:F,6,0),"")</f>
        <v>Generator-SG</v>
      </c>
      <c r="J3" s="130" t="str">
        <f>IFERROR(VLOOKUP(D3,DB!A:G,7,0),"")</f>
        <v>Dead</v>
      </c>
      <c r="K3" s="133" t="s">
        <v>39024</v>
      </c>
      <c r="L3" s="134" t="str">
        <f>IFERROR(VLOOKUP(D3,DB!A:I,9,0),"")</f>
        <v>Latis</v>
      </c>
    </row>
    <row r="4" spans="1:15" ht="15" customHeight="1">
      <c r="A4" s="129"/>
      <c r="B4" s="130" t="str">
        <f>IFERROR(VLOOKUP(D4,DB!A:K,11,0),"")</f>
        <v/>
      </c>
      <c r="C4" s="130"/>
      <c r="D4" s="130"/>
      <c r="E4" s="131"/>
      <c r="F4" s="128"/>
      <c r="G4" s="132">
        <f ca="1">IFERROR(NOW()-F4,"")</f>
        <v>45978.465862731478</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45978.465862731478</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45978.465862731478</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45978.465862731478</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45978.465862731478</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45978.465862731478</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45978.465862731478</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45978.465862731478</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45978.465862731478</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45978.465862731478</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45978.465862731478</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45978.465862731478</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45978.465862731478</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45978.465862731478</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45978.465862731478</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45978.465862731478</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45978.465862731478</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45978.465862731478</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45978.465862731478</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45978.465862731478</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45978.465862731478</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45978.465862731478</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45978.465862731478</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45978.465862731478</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45978.465862731478</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45978.465862731478</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45978.465862731478</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45978.465862731478</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45978.465862731478</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45978.465862731478</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45978.465862731478</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45978.465862731478</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45978.465862731478</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45978.465862731478</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45978.465862731478</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45978.465862731478</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45978.465862731478</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45978.465862731478</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45978.465862731478</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45978.465862731478</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45978.465862731478</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45978.465862731478</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45978.465862731478</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45978.465862731478</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45978.465862731478</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45978.465862731478</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45978.465862731478</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45978.465862731478</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45978.465862731478</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45978.465862731478</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45978.465862731478</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45978.465862731478</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45978.465862731478</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45978.465862731478</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45978.465862731478</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45978.465862731478</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45978.465862731478</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45978.465862731478</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45978.465862731478</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45978.465862731478</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45978.465862731478</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45978.465862731478</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45978.465862731478</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45978.465862731478</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45978.465862731478</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45978.465862731478</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45978.465862731478</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45978.465862731478</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45978.465862731478</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45978.465862731478</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45978.465862731478</v>
      </c>
      <c r="H74" s="128"/>
      <c r="I74" s="130" t="str">
        <f>IFERROR(VLOOKUP(D74,DB!A:F,6,0),"")</f>
        <v/>
      </c>
      <c r="J74" s="130" t="str">
        <f>IFERROR(VLOOKUP(D74,DB!A:G,7,0),"")</f>
        <v/>
      </c>
      <c r="K74" s="133"/>
      <c r="L74" s="134" t="str">
        <f>IFERROR(VLOOKUP(D74,DB!A:I,9,0),"")</f>
        <v/>
      </c>
    </row>
    <row r="75" spans="1:12" ht="15" customHeight="1">
      <c r="A75" s="129"/>
      <c r="B75" s="130" t="str">
        <f>IFERROR(VLOOKUP(D75,DB!A:K,11,0),"")</f>
        <v/>
      </c>
      <c r="C75" s="130"/>
      <c r="D75" s="130"/>
      <c r="E75" s="131"/>
      <c r="F75" s="128"/>
      <c r="G75" s="132">
        <f ca="1">IFERROR(NOW()-F75,"")</f>
        <v>45978.465862731478</v>
      </c>
      <c r="H75" s="128"/>
      <c r="I75" s="130" t="str">
        <f>IFERROR(VLOOKUP(D75,DB!A:F,6,0),"")</f>
        <v/>
      </c>
      <c r="J75" s="130" t="str">
        <f>IFERROR(VLOOKUP(D75,DB!A:G,7,0),"")</f>
        <v/>
      </c>
      <c r="K75" s="133"/>
      <c r="L75" s="134" t="str">
        <f>IFERROR(VLOOKUP(D75,DB!A:I,9,0),"")</f>
        <v/>
      </c>
    </row>
  </sheetData>
  <customSheetViews>
    <customSheetView guid="{F6042A99-DD27-4453-835D-0834D95730CC}" filter="1" showAutoFilter="1">
      <pageMargins left="0" right="0" top="0" bottom="0" header="0" footer="0"/>
      <autoFilter ref="B1:M1" xr:uid="{57659413-6A09-4BE9-BD75-AF6649B7E1D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6"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153.46602476851695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5">
        <v>45976.436342592591</v>
      </c>
      <c r="G4" s="105">
        <f ca="1">IFERROR(NOW()-F4,"-")</f>
        <v>2.0295201388871646</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24801</v>
      </c>
      <c r="E5" s="103" t="s">
        <v>39021</v>
      </c>
      <c r="F5" s="104"/>
      <c r="G5" s="105">
        <f ca="1">IFERROR(NOW()-F5,"-")</f>
        <v>45978.465862731478</v>
      </c>
      <c r="H5" s="104">
        <v>45978.328020833331</v>
      </c>
      <c r="I5" s="18" t="str">
        <f>IFERROR(VLOOKUP(D5,DB!A:F,6,0),"")</f>
        <v>SCECO</v>
      </c>
      <c r="J5" s="18" t="str">
        <f>IFERROR(VLOOKUP(D5,DB!A:G,7,0),"")</f>
        <v>No BB Shifted+No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45978.465862731478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45978.465862731478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45978.465862731478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45978.465862731478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45978.465862731478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45978.465862731478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45978.465862731478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45978.465862731478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45978.465862731478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45978.465862731478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45978.465862731478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45978.465862731478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45978.465862731478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45978.465862731478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45978.465862731478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45978.465862731478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45978.465862731478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45978.465862731478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45978.465862731478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45978.465862731478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45978.465862731478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45978.465862731478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45978.465862731478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45978.465862731478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45978.465862731478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45978.465862731478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45978.465862731478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45978.465862731478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45978.465862731478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45978.465862731478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45978.465862731478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45978.465862731478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45978.465862731478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45978.465862731478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45978.465862731478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45978.465862731478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45978.465862731478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45978.465862731478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45978.465862731478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45978.465862731478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45978.465862731478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45978.465862731478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45978.465862731478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45978.465862731478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45978.465862731478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45978.465862731478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45978.465862731478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45978.465862731478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45978.465862731478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45978.465862731478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45978.465862731478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45978.465862731478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45978.465862731478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45978.465862731478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45978.465862731478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45978.465862731478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45978.465862731478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45978.465862731478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45978.465862731478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45978.465862731478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45978.465862731478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45978.465862731478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45978.465862731478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45978.465862731478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45978.465862731478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45978.465862731478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45978.465862731478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45978.465862731478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45978.465862731478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45978.465862731478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45978.465862731478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45978.465862731478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45978.465862731478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45978.465862731478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45978.465862731478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45978.465862731478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45978.465862731478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45978.465862731478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45978.465862731478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45978.465862731478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45978.465862731478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45978.465862731478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45978.465862731478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45978.465862731478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45978.465862731478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45978.465862731478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45978.465862731478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45978.465862731478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45978.465862731478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45978.465862731478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45978.465862731478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45978.465862731478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45978.465862731478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45978.465862731478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45978.465862731478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45978.465862731478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45978.465862731478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45978.465862731478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45978.465862731478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45978.465862731478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45978.465862731478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45978.465862731478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45978.465862731478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45978.465862731478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45978.465862731478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45978.465862731478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45978.465862731478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45978.465862731478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45978.465862731478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45978.465862731478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45978.465862731478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45978.465862731478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45978.465862731478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45978.465862731478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45978.465862731478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45978.465862731478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45978.465862731478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45978.465862731478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45978.465862731478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45978.465862731478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45978.465862731478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45978.465862731478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45978.465862731478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45978.465862731478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45978.465862731478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45978.465862731478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45978.465862731478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45978.465862731478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45978.465862731478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45978.465862731478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45978.465862731478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45978.465862731478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45978.465862731478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45978.465862731478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45978.465862731478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45978.465862731478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45978.465862731478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45978.465862731478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45978.465862731478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45978.465862731478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45978.465862731478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45978.465862731478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45978.465862731478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45978.465862731478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45978.465862731478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45978.465862731478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45978.465862731478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45978.465862731478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45978.465862731478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45978.465862731478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45978.465862731478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45978.465862731478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45978.465862731478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45978.465862731478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45978.465862731478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45978.465862731478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45978.465862731478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45978.465862731478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45978.465862731478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45978.465862731478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45978.465862731478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45978.465862731478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45978.465862731478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45978.465862731478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45978.465862731478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45978.465862731478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45978.465862731478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45978.465862731478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45978.465862731478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45978.465862731478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45978.465862731478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45978.465862731478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45978.465862731478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45978.465862731478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45978.465862731478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45978.465862731478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45978.465862731478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45978.465862731478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45978.465862731478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45978.465862731478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45978.465862731478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45978.465862731478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45978.465862731478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45978.465862731478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45978.465862731478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45978.465862731478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45978.465862731478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45978.465862731478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45978.465862731478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45978.465862731478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45978.465862731478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45978.465862731478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45978.465862731478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45978.465862731478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45978.465862731478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45978.465862731478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45978.465862731478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45978.465862731478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45978.465862731478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45978.465862731478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45978.465862731478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45978.465862731478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45978.465862731478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45978.465862731478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45978.465862731478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45978.465862731478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45978.465862731478</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45978.465862731478</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45978.465862731478</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45978.465862731478</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45978.465862731478</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2"/>
  <sheetViews>
    <sheetView workbookViewId="0">
      <selection activeCell="F9" sqref="F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2</v>
      </c>
      <c r="D2" s="18" t="s">
        <v>14885</v>
      </c>
      <c r="E2" s="18" t="s">
        <v>39021</v>
      </c>
      <c r="F2" s="22">
        <v>45978.366365740738</v>
      </c>
      <c r="G2" s="21">
        <f t="shared" ref="G2:G17" ca="1" si="0">IFERROR(NOW()-F2,"-")</f>
        <v>9.9496990740590263E-2</v>
      </c>
      <c r="H2" s="22">
        <v>45978.35528935185</v>
      </c>
      <c r="I2" s="19" t="str">
        <f>IFERROR(VLOOKUP(D2,DB!A:F,6,0),"")</f>
        <v>SCECO</v>
      </c>
      <c r="J2" s="18" t="str">
        <f>IFERROR(VLOOKUP(D2,DB!A:G,7,0),"")</f>
        <v>Vandalized</v>
      </c>
      <c r="K2" s="45" t="s">
        <v>39112</v>
      </c>
      <c r="L2" s="23" t="str">
        <f>IFERROR(VLOOKUP(D2,DB!A:I,9,0),"")</f>
        <v>Latis</v>
      </c>
    </row>
    <row r="3" spans="1:13" ht="15" customHeight="1">
      <c r="A3" s="19"/>
      <c r="B3" s="61" t="str">
        <f>IFERROR(VLOOKUP(D3,DB!A:K,11,0),"")</f>
        <v>R3</v>
      </c>
      <c r="C3" s="18"/>
      <c r="D3" s="18" t="s">
        <v>20070</v>
      </c>
      <c r="E3" s="18"/>
      <c r="F3" s="20"/>
      <c r="G3" s="21">
        <f t="shared" ca="1" si="0"/>
        <v>45978.465862731478</v>
      </c>
      <c r="H3" s="22"/>
      <c r="I3" s="19" t="str">
        <f>IFERROR(VLOOKUP(D3,DB!A:F,6,0),"")</f>
        <v>SCECO</v>
      </c>
      <c r="J3" s="18" t="str">
        <f>IFERROR(VLOOKUP(D3,DB!A:G,7,0),"")</f>
        <v>Weak</v>
      </c>
      <c r="K3" s="45"/>
      <c r="L3" s="23" t="str">
        <f>IFERROR(VLOOKUP(D3,DB!A:I,9,0),"")</f>
        <v>Latis</v>
      </c>
    </row>
    <row r="4" spans="1:13" ht="15" customHeight="1">
      <c r="A4" s="19"/>
      <c r="B4" s="61" t="str">
        <f>IFERROR(VLOOKUP(D4,DB!A:K,11,0),"")</f>
        <v/>
      </c>
      <c r="C4" s="18"/>
      <c r="D4" s="18"/>
      <c r="E4" s="18"/>
      <c r="F4" s="20"/>
      <c r="G4" s="21">
        <f t="shared" ca="1" si="0"/>
        <v>45978.465862731478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45978.465862731478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45978.465862731478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45978.465862731478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45978.465862731478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45978.465862731478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45978.465862731478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45978.465862731478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45978.465862731478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45978.465862731478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45978.465862731478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45978.465862731478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45978.465862731478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45978.465862731478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ref="G18:G81" ca="1" si="1">IFERROR(NOW()-F18,"-")</f>
        <v>45978.465862731478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45978.465862731478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45978.465862731478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45978.465862731478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45978.465862731478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45978.465862731478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45978.465862731478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45978.465862731478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45978.465862731478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45978.465862731478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45978.465862731478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45978.465862731478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45978.465862731478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45978.465862731478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45978.465862731478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45978.465862731478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45978.465862731478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45978.465862731478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45978.465862731478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45978.465862731478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45978.465862731478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45978.465862731478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45978.465862731478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45978.465862731478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45978.465862731478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45978.465862731478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45978.465862731478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45978.465862731478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45978.465862731478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45978.465862731478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45978.465862731478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45978.465862731478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45978.465862731478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45978.465862731478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45978.465862731478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45978.465862731478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45978.465862731478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45978.465862731478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45978.465862731478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45978.465862731478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45978.465862731478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45978.465862731478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45978.465862731478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45978.465862731478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45978.465862731478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45978.465862731478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45978.465862731478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45978.465862731478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45978.465862731478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45978.465862731478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45978.465862731478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45978.465862731478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45978.465862731478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45978.465862731478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45978.465862731478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45978.465862731478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45978.465862731478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45978.465862731478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45978.465862731478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45978.465862731478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45978.465862731478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45978.465862731478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45978.465862731478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45978.465862731478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ref="G82:G145" ca="1" si="2">IFERROR(NOW()-F82,"-")</f>
        <v>45978.465862731478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45978.465862731478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45978.465862731478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45978.465862731478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45978.465862731478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45978.465862731478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45978.465862731478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45978.465862731478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45978.465862731478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45978.465862731478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45978.465862731478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45978.465862731478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45978.465862731478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45978.465862731478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45978.465862731478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45978.465862731478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45978.465862731478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45978.465862731478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45978.465862731478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45978.465862731478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45978.465862731478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45978.465862731478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45978.465862731478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45978.465862731478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45978.465862731478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45978.465862731478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45978.465862731478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45978.465862731478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45978.465862731478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45978.465862731478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45978.465862731478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45978.465862731478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45978.465862731478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45978.465862731478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45978.465862731478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45978.465862731478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45978.465862731478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45978.465862731478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45978.465862731478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45978.465862731478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45978.465862731478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45978.465862731478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45978.465862731478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45978.465862731478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45978.465862731478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45978.465862731478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45978.465862731478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45978.465862731478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45978.465862731478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45978.465862731478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45978.465862731478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45978.465862731478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45978.465862731478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45978.465862731478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45978.465862731478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45978.465862731478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45978.465862731478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45978.465862731478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45978.465862731478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45978.465862731478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45978.465862731478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45978.465862731478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45978.465862731478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45978.465862731478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ref="G146:G209" ca="1" si="3">IFERROR(NOW()-F146,"-")</f>
        <v>45978.465862731478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45978.465862731478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45978.465862731478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45978.465862731478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45978.465862731478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45978.465862731478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45978.465862731478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45978.465862731478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45978.465862731478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45978.465862731478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45978.465862731478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45978.465862731478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45978.465862731478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45978.465862731478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45978.465862731478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45978.465862731478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45978.465862731478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45978.465862731478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45978.465862731478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45978.465862731478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45978.465862731478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45978.465862731478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45978.465862731478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45978.465862731478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45978.465862731478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45978.465862731478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45978.465862731478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45978.465862731478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45978.465862731478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45978.465862731478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45978.465862731478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45978.465862731478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45978.465862731478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45978.465862731478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45978.465862731478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45978.465862731478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45978.465862731478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45978.465862731478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45978.465862731478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45978.465862731478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45978.465862731478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45978.465862731478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45978.465862731478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45978.465862731478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45978.465862731478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45978.465862731478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45978.465862731478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45978.465862731478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45978.465862731478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45978.465862731478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45978.465862731478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45978.465862731478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45978.465862731478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45978.465862731478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45978.465862731478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45978.465862731478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45978.465862731478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45978.465862731478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45978.465862731478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45978.465862731478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45978.465862731478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45978.465862731478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45978.465862731478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45978.465862731478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ref="G210:G273" ca="1" si="4">IFERROR(NOW()-F210,"-")</f>
        <v>45978.465862731478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45978.465862731478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45978.465862731478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45978.465862731478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45978.465862731478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45978.465862731478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45978.465862731478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45978.465862731478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45978.465862731478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45978.465862731478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45978.465862731478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45978.465862731478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45978.465862731478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45978.465862731478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45978.465862731478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45978.465862731478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45978.465862731478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45978.465862731478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45978.465862731478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45978.465862731478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45978.465862731478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45978.465862731478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45978.465862731478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45978.465862731478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45978.465862731478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45978.465862731478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45978.465862731478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45978.465862731478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45978.465862731478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45978.465862731478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45978.465862731478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45978.465862731478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45978.465862731478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45978.465862731478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45978.465862731478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45978.465862731478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45978.465862731478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45978.465862731478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45978.465862731478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45978.465862731478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45978.465862731478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45978.465862731478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45978.465862731478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45978.465862731478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45978.465862731478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45978.465862731478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45978.465862731478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45978.465862731478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45978.465862731478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45978.465862731478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45978.465862731478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45978.465862731478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45978.465862731478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45978.465862731478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45978.465862731478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45978.465862731478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45978.465862731478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45978.465862731478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45978.465862731478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45978.465862731478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45978.465862731478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45978.465862731478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45978.465862731478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45978.465862731478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ref="G274:G337" ca="1" si="5">IFERROR(NOW()-F274,"-")</f>
        <v>45978.465862731478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45978.465862731478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45978.465862731478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45978.465862731478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45978.465862731478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45978.465862731478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45978.465862731478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45978.465862731478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45978.465862731478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45978.465862731478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45978.465862731478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45978.465862731478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45978.465862731478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45978.465862731478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45978.465862731478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45978.465862731478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45978.465862731478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45978.465862731478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45978.465862731478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45978.465862731478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45978.465862731478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45978.465862731478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45978.465862731478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45978.465862731478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45978.465862731478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45978.465862731478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45978.465862731478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45978.465862731478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45978.465862731478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45978.465862731478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45978.465862731478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45978.465862731478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45978.465862731478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45978.465862731478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45978.465862731478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45978.465862731478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45978.465862731478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45978.465862731478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45978.465862731478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45978.465862731478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45978.465862731478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45978.465862731478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45978.465862731478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45978.465862731478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45978.465862731478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45978.465862731478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45978.465862731478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45978.465862731478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45978.465862731478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45978.465862731478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45978.465862731478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45978.465862731478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45978.465862731478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45978.465862731478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45978.465862731478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45978.465862731478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45978.465862731478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45978.465862731478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45978.465862731478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45978.465862731478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45978.465862731478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45978.465862731478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45978.465862731478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45978.465862731478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ref="G338:G401" ca="1" si="6">IFERROR(NOW()-F338,"-")</f>
        <v>45978.465862731478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45978.465862731478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45978.465862731478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45978.465862731478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45978.465862731478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45978.465862731478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45978.465862731478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45978.465862731478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45978.465862731478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45978.465862731478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45978.465862731478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45978.465862731478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45978.465862731478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45978.465862731478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45978.465862731478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45978.465862731478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45978.465862731478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45978.465862731478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45978.465862731478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45978.465862731478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45978.465862731478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45978.465862731478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45978.465862731478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45978.465862731478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45978.465862731478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45978.465862731478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45978.465862731478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45978.465862731478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45978.465862731478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45978.465862731478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45978.465862731478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45978.465862731478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45978.465862731478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45978.465862731478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45978.465862731478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45978.465862731478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45978.465862731478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45978.465862731478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45978.465862731478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45978.465862731478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45978.465862731478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45978.465862731478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45978.465862731478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45978.465862731478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45978.465862731478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45978.465862731478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45978.465862731478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45978.465862731478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45978.465862731478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45978.465862731478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45978.465862731478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45978.465862731478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45978.465862731478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45978.465862731478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45978.465862731478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45978.465862731478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45978.465862731478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45978.465862731478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45978.465862731478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45978.465862731478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45978.465862731478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45978.465862731478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45978.465862731478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45978.465862731478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ref="G402:G465" ca="1" si="7">IFERROR(NOW()-F402,"-")</f>
        <v>45978.465862731478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45978.465862731478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45978.465862731478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45978.465862731478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45978.465862731478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45978.465862731478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45978.465862731478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45978.465862731478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45978.465862731478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45978.465862731478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45978.465862731478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45978.465862731478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45978.465862731478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45978.465862731478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45978.465862731478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45978.465862731478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45978.465862731478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45978.465862731478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45978.465862731478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45978.465862731478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45978.465862731478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45978.465862731478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45978.465862731478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45978.465862731478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45978.465862731478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45978.465862731478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45978.465862731478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45978.465862731478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45978.465862731478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45978.465862731478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45978.465862731478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45978.465862731478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45978.465862731478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45978.465862731478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45978.465862731478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45978.465862731478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45978.465862731478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45978.465862731478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45978.465862731478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45978.465862731478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45978.465862731478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45978.465862731478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45978.465862731478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45978.465862731478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45978.465862731478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45978.465862731478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45978.465862731478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45978.465862731478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45978.465862731478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45978.465862731478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45978.465862731478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45978.465862731478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45978.465862731478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45978.465862731478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45978.465862731478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45978.465862731478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45978.465862731478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45978.465862731478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45978.465862731478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45978.465862731478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45978.465862731478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45978.465862731478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45978.465862731478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45978.465862731478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ref="G466:G529" ca="1" si="8">IFERROR(NOW()-F466,"-")</f>
        <v>45978.465862731478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45978.465862731478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45978.465862731478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45978.465862731478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45978.465862731478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45978.465862731478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45978.465862731478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45978.465862731478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45978.465862731478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45978.465862731478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45978.465862731478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45978.465862731478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45978.465862731478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45978.465862731478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45978.465862731478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45978.465862731478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45978.465862731478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45978.465862731478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45978.465862731478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45978.465862731478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45978.465862731478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45978.465862731478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45978.465862731478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45978.465862731478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45978.465862731478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45978.465862731478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45978.465862731478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45978.465862731478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45978.465862731478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45978.465862731478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45978.465862731478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45978.465862731478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45978.465862731478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45978.465862731478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45978.465862731478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45978.465862731478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45978.465862731478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45978.465862731478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45978.465862731478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45978.465862731478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45978.465862731478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45978.465862731478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45978.465862731478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45978.465862731478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45978.465862731478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45978.465862731478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45978.465862731478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45978.465862731478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45978.465862731478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45978.465862731478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45978.465862731478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45978.465862731478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45978.465862731478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45978.465862731478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45978.465862731478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45978.465862731478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45978.465862731478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45978.465862731478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45978.465862731478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45978.465862731478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45978.465862731478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45978.465862731478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45978.465862731478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45978.465862731478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ref="G530:G593" ca="1" si="9">IFERROR(NOW()-F530,"-")</f>
        <v>45978.465862731478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45978.465862731478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45978.465862731478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45978.465862731478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45978.465862731478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45978.465862731478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45978.465862731478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45978.465862731478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45978.465862731478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45978.465862731478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45978.465862731478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45978.465862731478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45978.465862731478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45978.465862731478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45978.465862731478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45978.465862731478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45978.465862731478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45978.465862731478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45978.465862731478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45978.465862731478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45978.465862731478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45978.465862731478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45978.465862731478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45978.465862731478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45978.465862731478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45978.465862731478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45978.465862731478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45978.465862731478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45978.465862731478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45978.465862731478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45978.465862731478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45978.465862731478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45978.465862731478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45978.465862731478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45978.465862731478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45978.465862731478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45978.465862731478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45978.465862731478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45978.465862731478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45978.465862731478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45978.465862731478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45978.465862731478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45978.465862731478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45978.465862731478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45978.465862731478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45978.465862731478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45978.465862731478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45978.465862731478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45978.465862731478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45978.465862731478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45978.465862731478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45978.465862731478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45978.465862731478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45978.465862731478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45978.465862731478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45978.465862731478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45978.465862731478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45978.465862731478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45978.465862731478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45978.465862731478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45978.465862731478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45978.465862731478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45978.465862731478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45978.465862731478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ref="G594:G657" ca="1" si="10">IFERROR(NOW()-F594,"-")</f>
        <v>45978.465862731478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45978.465862731478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45978.465862731478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45978.465862731478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45978.465862731478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45978.465862731478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45978.465862731478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45978.465862731478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45978.465862731478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45978.465862731478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45978.465862731478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45978.465862731478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45978.465862731478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45978.465862731478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45978.465862731478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45978.465862731478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45978.465862731478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45978.465862731478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45978.465862731478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45978.465862731478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45978.465862731478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45978.465862731478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45978.465862731478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45978.465862731478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45978.465862731478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45978.465862731478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45978.465862731478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45978.465862731478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45978.465862731478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45978.465862731478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45978.465862731478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45978.465862731478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45978.465862731478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45978.465862731478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45978.465862731478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45978.465862731478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45978.465862731478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45978.465862731478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45978.465862731478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45978.465862731478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45978.465862731478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45978.465862731478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45978.465862731478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45978.465862731478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45978.465862731478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45978.465862731478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45978.465862731478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45978.465862731478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45978.465862731478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45978.465862731478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45978.465862731478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45978.465862731478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45978.465862731478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45978.465862731478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45978.465862731478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45978.465862731478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45978.465862731478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45978.465862731478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45978.465862731478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45978.465862731478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45978.465862731478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45978.465862731478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45978.465862731478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45978.465862731478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ref="G658:G721" ca="1" si="11">IFERROR(NOW()-F658,"-")</f>
        <v>45978.465862731478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45978.465862731478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45978.465862731478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45978.465862731478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45978.465862731478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45978.465862731478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45978.465862731478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45978.465862731478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45978.465862731478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45978.465862731478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45978.465862731478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45978.465862731478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45978.465862731478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45978.465862731478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45978.465862731478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45978.465862731478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45978.465862731478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45978.465862731478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45978.465862731478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45978.465862731478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45978.465862731478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45978.465862731478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45978.465862731478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45978.465862731478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45978.465862731478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45978.465862731478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45978.465862731478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45978.465862731478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45978.465862731478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45978.465862731478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45978.465862731478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45978.465862731478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45978.465862731478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45978.465862731478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45978.465862731478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45978.465862731478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45978.465862731478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45978.465862731478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45978.465862731478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45978.465862731478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45978.465862731478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45978.465862731478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45978.465862731478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45978.465862731478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45978.465862731478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45978.465862731478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45978.465862731478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45978.465862731478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45978.465862731478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45978.465862731478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45978.465862731478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45978.465862731478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45978.465862731478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45978.465862731478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45978.465862731478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45978.465862731478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45978.465862731478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45978.465862731478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45978.465862731478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45978.465862731478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45978.465862731478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45978.465862731478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45978.465862731478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45978.465862731478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ref="G722:G785" ca="1" si="12">IFERROR(NOW()-F722,"-")</f>
        <v>45978.465862731478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45978.465862731478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45978.465862731478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45978.465862731478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45978.465862731478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45978.465862731478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45978.465862731478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45978.465862731478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45978.465862731478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45978.465862731478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45978.465862731478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45978.465862731478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45978.465862731478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45978.465862731478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45978.465862731478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45978.465862731478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45978.465862731478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45978.465862731478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45978.465862731478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45978.465862731478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45978.465862731478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45978.465862731478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45978.465862731478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45978.465862731478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45978.465862731478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45978.465862731478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45978.465862731478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45978.465862731478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45978.465862731478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45978.465862731478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45978.465862731478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45978.465862731478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45978.465862731478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45978.465862731478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45978.465862731478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45978.465862731478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45978.465862731478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45978.465862731478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45978.465862731478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45978.465862731478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45978.465862731478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45978.465862731478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45978.465862731478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45978.465862731478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45978.465862731478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45978.465862731478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45978.465862731478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45978.465862731478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45978.465862731478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45978.465862731478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45978.465862731478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45978.465862731478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45978.465862731478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45978.465862731478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45978.465862731478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45978.465862731478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45978.465862731478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45978.465862731478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45978.465862731478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45978.465862731478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45978.465862731478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45978.465862731478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45978.465862731478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45978.465862731478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ref="G786:G849" ca="1" si="13">IFERROR(NOW()-F786,"-")</f>
        <v>45978.465862731478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45978.465862731478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45978.465862731478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45978.465862731478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45978.465862731478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45978.465862731478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45978.465862731478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45978.465862731478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45978.465862731478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45978.465862731478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45978.465862731478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45978.465862731478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45978.465862731478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45978.465862731478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45978.465862731478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45978.465862731478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45978.465862731478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45978.465862731478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45978.465862731478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45978.465862731478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45978.465862731478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45978.465862731478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45978.465862731478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45978.465862731478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45978.465862731478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45978.465862731478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45978.465862731478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45978.465862731478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45978.465862731478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45978.465862731478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45978.465862731478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45978.465862731478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45978.465862731478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45978.465862731478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45978.465862731478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45978.465862731478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45978.465862731478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45978.465862731478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45978.465862731478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45978.465862731478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45978.465862731478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45978.465862731478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45978.465862731478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45978.465862731478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45978.465862731478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45978.465862731478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45978.465862731478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45978.465862731478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45978.465862731478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45978.465862731478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45978.465862731478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45978.465862731478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45978.465862731478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45978.465862731478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45978.465862731478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45978.465862731478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45978.465862731478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45978.465862731478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45978.465862731478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45978.465862731478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45978.465862731478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45978.465862731478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45978.465862731478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45978.465862731478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ref="G850:G913" ca="1" si="14">IFERROR(NOW()-F850,"-")</f>
        <v>45978.465862731478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45978.465862731478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45978.465862731478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45978.465862731478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45978.465862731478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45978.465862731478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45978.465862731478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45978.465862731478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45978.465862731478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45978.465862731478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45978.465862731478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45978.465862731478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45978.465862731478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45978.465862731478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45978.465862731478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45978.465862731478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45978.465862731478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45978.465862731478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45978.465862731478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45978.465862731478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45978.465862731478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45978.465862731478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45978.465862731478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45978.465862731478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45978.465862731478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45978.465862731478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45978.465862731478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45978.465862731478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45978.465862731478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45978.465862731478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45978.465862731478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45978.465862731478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45978.465862731478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45978.465862731478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45978.465862731478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45978.465862731478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45978.465862731478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45978.465862731478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45978.465862731478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45978.465862731478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45978.465862731478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45978.465862731478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45978.465862731478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45978.465862731478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45978.465862731478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45978.465862731478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45978.465862731478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45978.465862731478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45978.465862731478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45978.465862731478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45978.465862731478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45978.465862731478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45978.465862731478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45978.465862731478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45978.465862731478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45978.465862731478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45978.465862731478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45978.465862731478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45978.465862731478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45978.465862731478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45978.465862731478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45978.465862731478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45978.465862731478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45978.465862731478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ref="G914:G977" ca="1" si="15">IFERROR(NOW()-F914,"-")</f>
        <v>45978.465862731478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45978.465862731478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45978.465862731478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45978.465862731478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45978.465862731478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45978.465862731478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45978.465862731478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45978.465862731478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45978.465862731478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45978.465862731478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45978.465862731478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45978.465862731478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45978.465862731478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45978.465862731478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45978.465862731478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45978.465862731478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45978.465862731478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45978.465862731478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45978.465862731478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45978.465862731478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45978.465862731478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45978.465862731478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45978.465862731478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45978.465862731478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45978.465862731478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45978.465862731478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45978.465862731478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45978.465862731478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45978.465862731478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45978.465862731478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45978.465862731478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45978.465862731478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45978.465862731478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45978.465862731478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45978.465862731478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45978.465862731478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45978.465862731478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45978.465862731478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45978.465862731478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45978.465862731478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45978.465862731478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45978.465862731478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45978.465862731478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45978.465862731478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45978.465862731478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45978.465862731478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45978.465862731478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45978.465862731478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45978.465862731478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45978.465862731478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45978.465862731478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45978.465862731478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45978.465862731478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45978.465862731478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45978.465862731478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45978.465862731478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45978.465862731478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45978.465862731478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45978.465862731478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45978.465862731478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45978.465862731478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45978.465862731478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45978.465862731478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45978.465862731478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ref="G978:G992" ca="1" si="16">IFERROR(NOW()-F978,"-")</f>
        <v>45978.465862731478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45978.465862731478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45978.465862731478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45978.465862731478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45978.465862731478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45978.465862731478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45978.465862731478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45978.465862731478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45978.465862731478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45978.465862731478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45978.465862731478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45978.465862731478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45978.465862731478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45978.465862731478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45978.465862731478</v>
      </c>
      <c r="H992" s="22"/>
      <c r="I992" s="19" t="str">
        <f>IFERROR(VLOOKUP(D992,DB!A:F,6,0),"")</f>
        <v/>
      </c>
      <c r="J992" s="18" t="str">
        <f>IFERROR(VLOOKUP(D992,DB!A:G,7,0),"")</f>
        <v/>
      </c>
      <c r="K992" s="45"/>
      <c r="L992" s="23" t="str">
        <f>IFERROR(VLOOKUP(D992,DB!A:I,9,0),"")</f>
        <v/>
      </c>
    </row>
  </sheetData>
  <dataValidations count="2">
    <dataValidation allowBlank="1" showInputMessage="1" showErrorMessage="1" sqref="E1" xr:uid="{5914219A-CB83-432D-936A-CC0CB6F3982A}"/>
    <dataValidation type="list" allowBlank="1" showInputMessage="1" showErrorMessage="1" sqref="E2:E9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E3" sqref="E3: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274.98514513888222</v>
      </c>
      <c r="H2" s="96">
        <v>45703.474768518521</v>
      </c>
      <c r="I2" s="96" t="str">
        <f>IFERROR(VLOOKUP(D2,DB!A:F,6,0),"")</f>
        <v>SCECO</v>
      </c>
      <c r="J2" s="96" t="str">
        <f>IFERROR(VLOOKUP(D2,DB!A:G,7,0),"")</f>
        <v>Dead</v>
      </c>
      <c r="K2" s="98" t="s">
        <v>39114</v>
      </c>
      <c r="L2" s="92" t="str">
        <f>IFERROR(VLOOKUP(D2,DB!A:I,9,0),"")</f>
        <v>Latis</v>
      </c>
    </row>
    <row r="3" spans="1:16" ht="15" customHeight="1">
      <c r="A3" s="114" t="s">
        <v>39115</v>
      </c>
      <c r="B3" s="114" t="str">
        <f>IFERROR(VLOOKUP(D3,DB!A:K,11,0),"")</f>
        <v>R4</v>
      </c>
      <c r="C3" s="94">
        <v>1</v>
      </c>
      <c r="D3" s="92" t="s">
        <v>30331</v>
      </c>
      <c r="E3" s="95" t="s">
        <v>39021</v>
      </c>
      <c r="F3" s="96">
        <v>45978.447222222225</v>
      </c>
      <c r="G3" s="97">
        <f ca="1">IFERROR(NOW()-F3,"")</f>
        <v>1.8640509253600612E-2</v>
      </c>
      <c r="H3" s="96">
        <v>45978.421759259261</v>
      </c>
      <c r="I3" s="114" t="str">
        <f>IFERROR(VLOOKUP(D3,DB!A:F,6,0),"")</f>
        <v>SCECO</v>
      </c>
      <c r="J3" s="114" t="str">
        <f>IFERROR(VLOOKUP(D3,DB!A:G,7,0),"")</f>
        <v>Dead</v>
      </c>
      <c r="K3" s="98" t="s">
        <v>39116</v>
      </c>
      <c r="L3" s="92" t="str">
        <f>IFERROR(VLOOKUP(D3,DB!A:I,9,0),"")</f>
        <v>Latis</v>
      </c>
    </row>
    <row r="4" spans="1:16" ht="15" customHeight="1">
      <c r="A4" s="114"/>
      <c r="B4" s="114" t="str">
        <f>IFERROR(VLOOKUP(D4,DB!A:K,11,0),"")</f>
        <v>R4</v>
      </c>
      <c r="C4" s="94">
        <v>1</v>
      </c>
      <c r="D4" s="92" t="s">
        <v>37165</v>
      </c>
      <c r="E4" s="95" t="s">
        <v>39021</v>
      </c>
      <c r="F4" s="96"/>
      <c r="G4" s="97">
        <f ca="1">IFERROR(NOW()-F4,"")</f>
        <v>45978.465862731478</v>
      </c>
      <c r="H4" s="96"/>
      <c r="I4" s="114" t="str">
        <f>IFERROR(VLOOKUP(D4,DB!A:F,6,0),"")</f>
        <v>Generator-SG</v>
      </c>
      <c r="J4" s="114" t="str">
        <f>IFERROR(VLOOKUP(D4,DB!A:G,7,0),"")</f>
        <v>Dead</v>
      </c>
      <c r="K4" s="98"/>
      <c r="L4" s="92" t="str">
        <f>IFERROR(VLOOKUP(D4,DB!A:I,9,0),"")</f>
        <v>Latis</v>
      </c>
    </row>
    <row r="5" spans="1:16" ht="15" customHeight="1">
      <c r="A5" s="114"/>
      <c r="B5" s="114" t="str">
        <f>IFERROR(VLOOKUP(D5,DB!A:K,11,0),"")</f>
        <v>R4</v>
      </c>
      <c r="C5" s="94">
        <v>1</v>
      </c>
      <c r="D5" s="92" t="s">
        <v>38707</v>
      </c>
      <c r="E5" s="95" t="s">
        <v>39021</v>
      </c>
      <c r="F5" s="96"/>
      <c r="G5" s="97">
        <f ca="1">IFERROR(NOW()-F5,"")</f>
        <v>45978.465862731478</v>
      </c>
      <c r="H5" s="96"/>
      <c r="I5" s="114" t="str">
        <f>IFERROR(VLOOKUP(D5,DB!A:F,6,0),"")</f>
        <v>Sceco</v>
      </c>
      <c r="J5" s="114" t="str">
        <f>IFERROR(VLOOKUP(D5,DB!A:G,7,0),"")</f>
        <v>Good</v>
      </c>
      <c r="K5" s="98"/>
      <c r="L5" s="92" t="str">
        <f>IFERROR(VLOOKUP(D5,DB!A:I,9,0),"")</f>
        <v>Latis</v>
      </c>
    </row>
    <row r="6" spans="1:16" ht="15" customHeight="1">
      <c r="A6" s="114"/>
      <c r="B6" s="114" t="str">
        <f>IFERROR(VLOOKUP(D6,DB!A:K,11,0),"")</f>
        <v/>
      </c>
      <c r="C6" s="94"/>
      <c r="D6" s="92"/>
      <c r="E6" s="95"/>
      <c r="F6" s="96"/>
      <c r="G6" s="97">
        <f ca="1">IFERROR(NOW()-F6,"")</f>
        <v>45978.465862731478</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45978.465862731478</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45978.465862731478</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45978.465862731478</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45978.465862731478</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45978.465862731478</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45978.465862731478</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45978.465862731478</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45978.465862731478</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45978.465862731478</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45978.465862731478</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45978.465862731478</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45978.465862731478</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45978.465862731478</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45978.465862731478</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45978.465862731478</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45978.465862731478</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45978.465862731478</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45978.465862731478</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45978.465862731478</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45978.465862731478</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45978.465862731478</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45978.465862731478</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45978.465862731478</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45978.465862731478</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45978.465862731478</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45978.465862731478</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45978.465862731478</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45978.465862731478</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45978.465862731478</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45978.465862731478</v>
      </c>
      <c r="H36" s="96"/>
      <c r="I36" s="114" t="str">
        <f>IFERROR(VLOOKUP(D36,DB!A:F,6,0),"")</f>
        <v/>
      </c>
      <c r="J36" s="114" t="str">
        <f>IFERROR(VLOOKUP(D36,DB!A:G,7,0),"")</f>
        <v/>
      </c>
      <c r="K36" s="98"/>
      <c r="L36" s="92" t="str">
        <f>IFERROR(VLOOKUP(D36,DB!A:I,9,0),"")</f>
        <v/>
      </c>
    </row>
    <row r="37" spans="1:12" ht="15" customHeight="1">
      <c r="A37" s="114"/>
      <c r="B37" s="114" t="str">
        <f>IFERROR(VLOOKUP(D37,DB!A:K,11,0),"")</f>
        <v/>
      </c>
      <c r="C37" s="94"/>
      <c r="D37" s="92"/>
      <c r="E37" s="95"/>
      <c r="F37" s="96"/>
      <c r="G37" s="97">
        <f ca="1">IFERROR(NOW()-F37,"")</f>
        <v>45978.465862731478</v>
      </c>
      <c r="H37" s="96"/>
      <c r="I37" s="114" t="str">
        <f>IFERROR(VLOOKUP(D37,DB!A:F,6,0),"")</f>
        <v/>
      </c>
      <c r="J37" s="114" t="str">
        <f>IFERROR(VLOOKUP(D37,DB!A:G,7,0),"")</f>
        <v/>
      </c>
      <c r="K37" s="98"/>
      <c r="L37" s="92" t="str">
        <f>IFERROR(VLOOKUP(D37,DB!A:I,9,0),"")</f>
        <v/>
      </c>
    </row>
    <row r="38" spans="1:12" ht="15" customHeight="1">
      <c r="A38" s="114"/>
      <c r="B38" s="114" t="str">
        <f>IFERROR(VLOOKUP(D38,DB!A:K,11,0),"")</f>
        <v/>
      </c>
      <c r="C38" s="94"/>
      <c r="D38" s="92"/>
      <c r="E38" s="95"/>
      <c r="F38" s="96"/>
      <c r="G38" s="97">
        <f ca="1">IFERROR(NOW()-F38,"")</f>
        <v>45978.465862731478</v>
      </c>
      <c r="H38" s="96"/>
      <c r="I38" s="114" t="str">
        <f>IFERROR(VLOOKUP(D38,DB!A:F,6,0),"")</f>
        <v/>
      </c>
      <c r="J38" s="114" t="str">
        <f>IFERROR(VLOOKUP(D38,DB!A:G,7,0),"")</f>
        <v/>
      </c>
      <c r="K38" s="98"/>
      <c r="L38" s="92"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0"/>
  <sheetViews>
    <sheetView workbookViewId="0">
      <selection activeCell="D6" sqref="D6:D7"/>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39117</v>
      </c>
      <c r="B2" s="37" t="str">
        <f>IFERROR(VLOOKUP(D2,DB!A:K,11,0),"")</f>
        <v>R5</v>
      </c>
      <c r="C2" s="37">
        <v>3</v>
      </c>
      <c r="D2" s="107" t="s">
        <v>36011</v>
      </c>
      <c r="E2" s="37" t="s">
        <v>39021</v>
      </c>
      <c r="F2" s="38">
        <v>45891.832060185188</v>
      </c>
      <c r="G2" s="109">
        <f ca="1">IFERROR(NOW()-F2,"")</f>
        <v>86.633802546290099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09">
        <f t="shared" ref="G3" ca="1" si="0">IFERROR(NOW()-F3,"")</f>
        <v>52.276985416661773</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39102</v>
      </c>
      <c r="F4" s="111">
        <v>45948.661111111112</v>
      </c>
      <c r="G4" s="112">
        <f t="shared" ref="G4" ca="1" si="1">IFERROR(NOW()-F4,"")</f>
        <v>29.804751620366005</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7">
        <v>45977.514803240738</v>
      </c>
      <c r="G5" s="112">
        <f t="shared" ref="G5:G13" ca="1" si="2">IFERROR(NOW()-F5,"")</f>
        <v>0.95105949074059026</v>
      </c>
      <c r="H5" s="137">
        <v>45977.468807870369</v>
      </c>
      <c r="I5" s="110" t="str">
        <f>IFERROR(VLOOKUP(D5,DB!A:F,6,0),"")</f>
        <v>SCECO</v>
      </c>
      <c r="J5" s="110" t="str">
        <f>IFERROR(VLOOKUP(D5,DB!A:G,7,0),"")</f>
        <v>Weak</v>
      </c>
      <c r="K5" s="110" t="s">
        <v>39124</v>
      </c>
      <c r="L5" s="110" t="str">
        <f>IFERROR(VLOOKUP(D5,DB!A:I,9,0),"")</f>
        <v>Latis</v>
      </c>
    </row>
    <row r="6" spans="1:13" ht="30.75">
      <c r="A6" s="110" t="s">
        <v>39125</v>
      </c>
      <c r="B6" s="110" t="str">
        <f>IFERROR(VLOOKUP(D6,DB!A:K,11,0),"")</f>
        <v>R5</v>
      </c>
      <c r="C6" s="110">
        <v>1</v>
      </c>
      <c r="D6" s="110" t="s">
        <v>32794</v>
      </c>
      <c r="E6" s="110" t="s">
        <v>39102</v>
      </c>
      <c r="F6" s="137">
        <v>45978.437025462961</v>
      </c>
      <c r="G6" s="112">
        <f t="shared" ca="1" si="2"/>
        <v>2.8837268517236225E-2</v>
      </c>
      <c r="H6" s="137">
        <v>45978.431064814817</v>
      </c>
      <c r="I6" s="110" t="str">
        <f>IFERROR(VLOOKUP(D6,DB!A:F,6,0),"")</f>
        <v>SCECO</v>
      </c>
      <c r="J6" s="110" t="str">
        <f>IFERROR(VLOOKUP(D6,DB!A:G,7,0),"")</f>
        <v>Vandalized+Dead</v>
      </c>
      <c r="K6" s="110" t="s">
        <v>39126</v>
      </c>
      <c r="L6" s="110" t="str">
        <f>IFERROR(VLOOKUP(D6,DB!A:I,9,0),"")</f>
        <v>Latis</v>
      </c>
    </row>
    <row r="7" spans="1:13">
      <c r="A7" s="110"/>
      <c r="B7" s="110" t="str">
        <f>IFERROR(VLOOKUP(D7,DB!A:K,11,0),"")</f>
        <v/>
      </c>
      <c r="C7" s="110"/>
      <c r="D7" s="110"/>
      <c r="E7" s="110"/>
      <c r="F7" s="110"/>
      <c r="G7" s="112">
        <f t="shared" ca="1" si="2"/>
        <v>45978.465862731478</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45978.465862731478</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45978.465862731478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45978.465862731478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45978.465862731478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45978.465862731478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45978.465862731478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ref="G14:G77" ca="1" si="3">IFERROR(NOW()-F14,"")</f>
        <v>45978.465862731478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45978.465862731478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45978.465862731478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45978.465862731478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45978.465862731478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45978.465862731478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45978.465862731478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45978.465862731478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45978.465862731478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45978.465862731478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45978.465862731478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45978.465862731478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45978.465862731478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45978.465862731478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45978.465862731478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45978.465862731478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45978.465862731478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45978.465862731478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45978.465862731478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45978.465862731478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45978.465862731478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45978.465862731478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45978.465862731478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45978.465862731478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45978.465862731478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45978.465862731478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45978.465862731478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45978.465862731478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45978.465862731478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45978.465862731478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45978.465862731478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45978.465862731478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45978.465862731478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45978.465862731478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45978.465862731478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45978.465862731478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45978.465862731478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45978.465862731478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45978.465862731478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45978.465862731478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45978.465862731478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45978.465862731478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45978.465862731478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45978.465862731478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45978.465862731478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45978.465862731478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45978.465862731478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45978.465862731478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45978.465862731478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45978.465862731478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45978.465862731478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45978.465862731478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45978.465862731478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45978.465862731478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45978.465862731478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45978.465862731478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45978.465862731478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45978.465862731478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45978.465862731478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45978.465862731478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45978.465862731478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45978.465862731478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45978.465862731478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45978.465862731478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ref="G78:G141" ca="1" si="4">IFERROR(NOW()-F78,"")</f>
        <v>45978.465862731478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45978.465862731478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45978.465862731478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45978.465862731478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45978.465862731478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45978.465862731478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45978.465862731478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45978.465862731478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45978.465862731478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45978.465862731478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45978.465862731478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45978.465862731478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45978.465862731478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45978.465862731478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45978.465862731478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45978.465862731478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45978.465862731478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45978.465862731478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45978.465862731478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45978.465862731478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45978.465862731478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45978.465862731478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45978.465862731478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45978.465862731478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45978.465862731478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45978.465862731478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45978.465862731478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45978.465862731478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45978.465862731478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45978.465862731478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45978.465862731478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45978.465862731478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45978.465862731478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45978.465862731478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45978.465862731478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45978.465862731478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45978.465862731478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45978.465862731478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45978.465862731478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45978.465862731478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45978.465862731478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45978.465862731478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45978.465862731478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45978.465862731478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45978.465862731478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45978.465862731478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45978.465862731478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45978.465862731478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45978.465862731478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45978.465862731478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45978.465862731478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45978.465862731478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45978.465862731478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45978.465862731478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45978.465862731478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45978.465862731478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45978.465862731478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45978.465862731478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45978.465862731478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45978.465862731478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45978.465862731478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45978.465862731478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45978.465862731478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45978.465862731478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ref="G142:G205" ca="1" si="5">IFERROR(NOW()-F142,"")</f>
        <v>45978.465862731478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45978.465862731478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45978.465862731478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45978.465862731478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45978.465862731478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45978.465862731478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45978.465862731478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45978.465862731478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45978.465862731478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45978.465862731478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45978.465862731478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45978.465862731478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45978.465862731478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45978.465862731478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45978.465862731478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45978.465862731478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45978.465862731478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45978.465862731478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45978.465862731478</v>
      </c>
      <c r="H160" s="110"/>
      <c r="I160" s="110" t="str">
        <f>IFERROR(VLOOKUP(D160,DB!A:F,6,0),"")</f>
        <v/>
      </c>
      <c r="J160" s="110" t="str">
        <f>IFERROR(VLOOKUP(D160,DB!A:G,7,0),"")</f>
        <v/>
      </c>
      <c r="K160" s="110"/>
      <c r="L160" s="110" t="str">
        <f>IFERROR(VLOOKUP(D160,DB!A:I,9,0),"")</f>
        <v/>
      </c>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39127</v>
      </c>
      <c r="B2" s="120" t="str">
        <f>IFERROR(VLOOKUP(D2,DB!A:K,11,0),"")</f>
        <v>R6</v>
      </c>
      <c r="C2" s="121">
        <v>1</v>
      </c>
      <c r="D2" s="120" t="s">
        <v>30938</v>
      </c>
      <c r="E2" s="110" t="s">
        <v>39021</v>
      </c>
      <c r="F2" s="122">
        <v>45977.926087962966</v>
      </c>
      <c r="G2" s="105">
        <f t="shared" ref="G2:G57" ca="1" si="0">IFERROR(NOW()-F2,"-")</f>
        <v>0.53977476851287065</v>
      </c>
      <c r="H2" s="122">
        <v>45978.034363425926</v>
      </c>
      <c r="I2" s="120" t="str">
        <f>IFERROR(VLOOKUP(D2,DB!A:F,6,0),"")</f>
        <v>SCECO</v>
      </c>
      <c r="J2" s="120" t="str">
        <f>IFERROR(VLOOKUP(D2,DB!A:G,7,0),"")</f>
        <v>Dead</v>
      </c>
      <c r="K2" s="123" t="s">
        <v>39128</v>
      </c>
      <c r="L2" s="124" t="str">
        <f>IFERROR(VLOOKUP(D2,DB!A:I,9,0),"")</f>
        <v>Latis</v>
      </c>
    </row>
    <row r="3" spans="1:16382" ht="31.5" customHeight="1">
      <c r="A3" s="119"/>
      <c r="B3" s="120" t="str">
        <f>IFERROR(VLOOKUP(D3,DB!A:K,11,0),"")</f>
        <v/>
      </c>
      <c r="C3" s="121"/>
      <c r="D3" s="120"/>
      <c r="E3" s="110"/>
      <c r="F3" s="122"/>
      <c r="G3" s="105">
        <f t="shared" ca="1" si="0"/>
        <v>45978.465862731478</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45978.465862731478</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45978.465862731478</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45978.465862731478</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45978.465862731478</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45978.465862731478</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45978.465862731478</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45978.465862731478</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45978.465862731478</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45978.465862731478</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45978.465862731478</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45978.465862731478</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45978.465862731478</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45978.465862731478</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45978.465862731478</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45978.465862731478</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45978.465862731478</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45978.465862731478</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45978.465862731478</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45978.465862731478</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45978.465862731478</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45978.465862731478</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45978.465862731478</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45978.465862731478</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45978.465862731478</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45978.465862731478</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45978.465862731478</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45978.465862731478</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45978.465862731478</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45978.465862731478</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45978.465862731478</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45978.465862731478</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45978.465862731478</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45978.465862731478</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45978.465862731478</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45978.465862731478</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45978.465862731478</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45978.465862731478</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45978.465862731478</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45978.465862731478</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45978.465862731478</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45978.465862731478</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45978.465862731478</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45978.465862731478</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45978.465862731478</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45978.465862731478</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45978.465862731478</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45978.465862731478</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45978.465862731478</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45978.465862731478</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45978.465862731478</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45978.465862731478</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45978.465862731478</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45978.465862731478</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45978.465862731478</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45978.465862731478</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45978.465862731478</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45978.465862731478</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45978.465862731478</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45978.465862731478</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45978.465862731478</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45978.465862731478</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45978.465862731478</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45978.465862731478</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45978.465862731478</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45978.465862731478</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45978.465862731478</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45978.465862731478</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45978.465862731478</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45978.465862731478</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45978.465862731478</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45978.465862731478</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45978.465862731478</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45978.465862731478</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45978.465862731478</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45978.465862731478</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45978.465862731478</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45978.465862731478</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45978.465862731478</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45978.465862731478</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45978.465862731478</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45978.465862731478</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45978.465862731478</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45978.465862731478</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45978.465862731478</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45978.465862731478</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45978.465862731478</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45978.465862731478</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45978.465862731478</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2025-11-17T08:11:46Z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